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8800" windowHeight="12375" tabRatio="819"/>
  </bookViews>
  <sheets>
    <sheet name="1-1禄劝县一般公共预算收入情况表" sheetId="28" r:id="rId1"/>
    <sheet name="1-2禄劝县一般公共预算支出情况表" sheetId="29" r:id="rId2"/>
    <sheet name="1-3禄劝县本级一般公共预算收入情况表" sheetId="31" r:id="rId3"/>
    <sheet name="1-4禄劝县本级一般公共预算支出情况表（公开到项级）" sheetId="33" r:id="rId4"/>
    <sheet name="1-5禄劝县本级一般公共预算基本支出情况表（公开到款级）" sheetId="132" r:id="rId5"/>
    <sheet name="1-6一般公共预算支出表（州（市）对下转移支付项目）" sheetId="35" r:id="rId6"/>
    <sheet name="1-7昆明市禄劝县分地区税收返还和转移支付预算表" sheetId="36" r:id="rId7"/>
    <sheet name="1-8禄劝县本级“三公”经费预算财政拨款情况统计表" sheetId="131" r:id="rId8"/>
    <sheet name="2-1禄劝县政府性基金预算收入情况表" sheetId="54" r:id="rId9"/>
    <sheet name="2-2禄劝县政府性基金预算支出情况表" sheetId="55" r:id="rId10"/>
    <sheet name="2-3昆明市禄劝县县本级政府性基金预算收入情况表" sheetId="56" r:id="rId11"/>
    <sheet name="2-4禄劝县县本级政府性基金预算支出情况表（公开到项级）" sheetId="57" r:id="rId12"/>
    <sheet name="2-5本级政府性基金支出表（州（市）对下转移支付）" sheetId="58" r:id="rId13"/>
    <sheet name="3-1禄劝县国有资本经营收入预算情况表" sheetId="108" r:id="rId14"/>
    <sheet name="3-2禄劝县国有资本经营支出预算情况表" sheetId="109" r:id="rId15"/>
    <sheet name="3-3县本级国有资本经营收入预算情况表" sheetId="110" r:id="rId16"/>
    <sheet name="3-4县本级国有资本经营支出预算情况表（公开到项级）" sheetId="111" r:id="rId17"/>
    <sheet name="3-5 禄劝县国有资本经营预算转移支付表 （分地区）" sheetId="129" r:id="rId18"/>
    <sheet name="3-6 国有资本经营预算转移支付表（分项目）" sheetId="130" r:id="rId19"/>
    <sheet name="4-1禄劝县社会保险基金收入预算情况表" sheetId="113" r:id="rId20"/>
    <sheet name="4-2禄劝县社会保险基金支出预算情况表" sheetId="114" r:id="rId21"/>
    <sheet name="4-3县本级社会保险基金收入预算情况表" sheetId="117" r:id="rId22"/>
    <sheet name="4-4县本级社会保险基金支出预算情况表" sheetId="118" r:id="rId23"/>
    <sheet name="5-1   2025年地方政府债务限额及余额预算情况表" sheetId="119" r:id="rId24"/>
    <sheet name="5-2  2025年地方政府一般债务余额情况表" sheetId="120" r:id="rId25"/>
    <sheet name="5-3  本级2025年地方政府一般债务余额情况表" sheetId="121" r:id="rId26"/>
    <sheet name="5-4 2025年地方政府专项债务余额情况表" sheetId="122" r:id="rId27"/>
    <sheet name="5-5 本级2025年地方政府专项债务余额情况表（本级）" sheetId="123" r:id="rId28"/>
    <sheet name="5-6 地方政府债券发行及还本付息情况表" sheetId="124" r:id="rId29"/>
    <sheet name="5-7 2025年政府专项债务限额和余额情况表" sheetId="125" r:id="rId30"/>
    <sheet name="5-8 2025年年初新增地方政府债券资金安排表" sheetId="126" r:id="rId31"/>
    <sheet name="6-2重点工作情况解释说明汇总表" sheetId="134" r:id="rId32"/>
  </sheets>
  <externalReferences>
    <externalReference r:id="rId34"/>
    <externalReference r:id="rId35"/>
    <externalReference r:id="rId36"/>
  </externalReferences>
  <definedNames>
    <definedName name="_xlnm._FilterDatabase" localSheetId="3" hidden="1">'1-4禄劝县本级一般公共预算支出情况表（公开到项级）'!$A$3:$F$1347</definedName>
    <definedName name="_xlnm._FilterDatabase" localSheetId="11" hidden="1">'2-4禄劝县县本级政府性基金预算支出情况表（公开到项级）'!$A$3:$F$282</definedName>
    <definedName name="_xlnm._FilterDatabase" localSheetId="0" hidden="1">'1-1禄劝县一般公共预算收入情况表'!$A$4:$E$40</definedName>
    <definedName name="_xlnm._FilterDatabase" localSheetId="8" hidden="1">'2-1禄劝县政府性基金预算收入情况表'!$A$3:$E$27</definedName>
    <definedName name="_xlnm._FilterDatabase" localSheetId="9" hidden="1">'2-2禄劝县政府性基金预算支出情况表'!$A$3:$E$292</definedName>
    <definedName name="_xlnm._FilterDatabase" localSheetId="19" hidden="1">'4-1禄劝县社会保险基金收入预算情况表'!$A$3:$D$40</definedName>
    <definedName name="_xlnm._FilterDatabase" localSheetId="1" hidden="1">'1-2禄劝县一般公共预算支出情况表'!$A$3:$E$39</definedName>
    <definedName name="_xlnm._FilterDatabase" localSheetId="2" hidden="1">'1-3禄劝县本级一般公共预算收入情况表'!$A$3:$E$40</definedName>
    <definedName name="_xlnm._FilterDatabase" localSheetId="4" hidden="1">'1-5禄劝县本级一般公共预算基本支出情况表（公开到款级）'!$A$3:$B$33</definedName>
    <definedName name="_xlnm._FilterDatabase" localSheetId="5" hidden="1">'1-6一般公共预算支出表（州（市）对下转移支付项目）'!$A$3:$D$44</definedName>
    <definedName name="_xlnm._FilterDatabase" localSheetId="10" hidden="1">'2-3昆明市禄劝县县本级政府性基金预算收入情况表'!$A$3:$E$27</definedName>
    <definedName name="_xlnm._FilterDatabase" localSheetId="12" hidden="1">'2-5本级政府性基金支出表（州（市）对下转移支付）'!$A$3:$D$18</definedName>
    <definedName name="_xlnm._FilterDatabase" localSheetId="13" hidden="1">'3-1禄劝县国有资本经营收入预算情况表'!$A$3:$D$41</definedName>
    <definedName name="_xlnm._FilterDatabase" localSheetId="14" hidden="1">'3-2禄劝县国有资本经营支出预算情况表'!$A$3:$D$28</definedName>
    <definedName name="_xlnm._FilterDatabase" localSheetId="15" hidden="1">'3-3县本级国有资本经营收入预算情况表'!$A$3:$D$35</definedName>
    <definedName name="_xlnm._FilterDatabase" localSheetId="16" hidden="1">'3-4县本级国有资本经营支出预算情况表（公开到项级）'!$A$3:$D$21</definedName>
    <definedName name="_xlnm._FilterDatabase" localSheetId="20" hidden="1">'4-2禄劝县社会保险基金支出预算情况表'!$A$3:$D$24</definedName>
    <definedName name="_xlnm._FilterDatabase" localSheetId="21" hidden="1">'4-3县本级社会保险基金收入预算情况表'!$A$3:$D$40</definedName>
    <definedName name="_xlnm._FilterDatabase" localSheetId="22" hidden="1">'4-4县本级社会保险基金支出预算情况表'!$A$3:$D$24</definedName>
    <definedName name="_lst_r_地方财政预算表2015年全省汇总_10_科目编码名称" localSheetId="19">[1]_ESList!$A$1:$A$27</definedName>
    <definedName name="_lst_r_地方财政预算表2015年全省汇总_10_科目编码名称" localSheetId="20">[1]_ESList!$A$1:$A$27</definedName>
    <definedName name="_lst_r_地方财政预算表2015年全省汇总_10_科目编码名称" localSheetId="21">[1]_ESList!$A$1:$A$27</definedName>
    <definedName name="_lst_r_地方财政预算表2015年全省汇总_10_科目编码名称" localSheetId="22">[1]_ESList!$A$1:$A$27</definedName>
    <definedName name="_lst_r_地方财政预算表2015年全省汇总_10_科目编码名称">[2]_ESList!$A$1:$A$27</definedName>
    <definedName name="_xlnm.Print_Area" localSheetId="0">'1-1禄劝县一般公共预算收入情况表'!$B$1:$E$40</definedName>
    <definedName name="_xlnm.Print_Area" localSheetId="1">'1-2禄劝县一般公共预算支出情况表'!$B$1:$E$38</definedName>
    <definedName name="_xlnm.Print_Area" localSheetId="2">'1-3禄劝县本级一般公共预算收入情况表'!$B$1:$E$40</definedName>
    <definedName name="_xlnm.Print_Area" localSheetId="3">'1-4禄劝县本级一般公共预算支出情况表（公开到项级）'!$B$1:$E$1349</definedName>
    <definedName name="_xlnm.Print_Area" localSheetId="4">'1-5禄劝县本级一般公共预算基本支出情况表（公开到款级）'!$A$1:$B$33</definedName>
    <definedName name="_xlnm.Print_Area" localSheetId="5">'1-6一般公共预算支出表（州（市）对下转移支付项目）'!$A$1:$C$44</definedName>
    <definedName name="_xlnm.Print_Area" localSheetId="6">'1-7昆明市禄劝县分地区税收返还和转移支付预算表'!$A$1:$D$14</definedName>
    <definedName name="_xlnm.Print_Area" localSheetId="8">'2-1禄劝县政府性基金预算收入情况表'!$B$1:$E$37</definedName>
    <definedName name="_xlnm.Print_Area" localSheetId="9">'2-2禄劝县政府性基金预算支出情况表'!$B$1:$E$292</definedName>
    <definedName name="_xlnm.Print_Area" localSheetId="10">'2-3昆明市禄劝县县本级政府性基金预算收入情况表'!$B$1:$E$37</definedName>
    <definedName name="_xlnm.Print_Area" localSheetId="11">'2-4禄劝县县本级政府性基金预算支出情况表（公开到项级）'!$B$1:$E$294</definedName>
    <definedName name="_xlnm.Print_Area" localSheetId="12">'2-5本级政府性基金支出表（州（市）对下转移支付）'!$A$1:$D$17</definedName>
    <definedName name="_xlnm.Print_Area" localSheetId="13">'3-1禄劝县国有资本经营收入预算情况表'!$A$1:$D$41</definedName>
    <definedName name="_xlnm.Print_Area" localSheetId="14">'3-2禄劝县国有资本经营支出预算情况表'!$A$1:$D$28</definedName>
    <definedName name="_xlnm.Print_Area" localSheetId="15">'3-3县本级国有资本经营收入预算情况表'!$A$1:$D$35</definedName>
    <definedName name="_xlnm.Print_Area" localSheetId="16">'3-4县本级国有资本经营支出预算情况表（公开到项级）'!$A$1:$D$21</definedName>
    <definedName name="_xlnm.Print_Area" localSheetId="17">'3-5 禄劝县国有资本经营预算转移支付表 （分地区）'!$A$1:$B$13</definedName>
    <definedName name="_xlnm.Print_Area" localSheetId="18">'3-6 国有资本经营预算转移支付表（分项目）'!$A$1:$B$12</definedName>
    <definedName name="_xlnm.Print_Area" localSheetId="19">'4-1禄劝县社会保险基金收入预算情况表'!$A$1:$D$40</definedName>
    <definedName name="_xlnm.Print_Area" localSheetId="20">'4-2禄劝县社会保险基金支出预算情况表'!$A$1:$D$24</definedName>
    <definedName name="_xlnm.Print_Area" localSheetId="21">'4-3县本级社会保险基金收入预算情况表'!$A$1:$D$40</definedName>
    <definedName name="_xlnm.Print_Area" localSheetId="22">'4-4县本级社会保险基金支出预算情况表'!$A$1:$D$24</definedName>
    <definedName name="_xlnm.Print_Titles" localSheetId="0">'1-1禄劝县一般公共预算收入情况表'!$2:$4</definedName>
    <definedName name="_xlnm.Print_Titles" localSheetId="1">'1-2禄劝县一般公共预算支出情况表'!$1:$3</definedName>
    <definedName name="_xlnm.Print_Titles" localSheetId="2">'1-3禄劝县本级一般公共预算收入情况表'!$1:$3</definedName>
    <definedName name="_xlnm.Print_Titles" localSheetId="3">'1-4禄劝县本级一般公共预算支出情况表（公开到项级）'!$1:$3</definedName>
    <definedName name="_xlnm.Print_Titles" localSheetId="4">'1-5禄劝县本级一般公共预算基本支出情况表（公开到款级）'!$1:$3</definedName>
    <definedName name="_xlnm.Print_Titles" localSheetId="5">'1-6一般公共预算支出表（州（市）对下转移支付项目）'!$1:$3</definedName>
    <definedName name="_xlnm.Print_Titles" localSheetId="6">'1-7昆明市禄劝县分地区税收返还和转移支付预算表'!$1:$3</definedName>
    <definedName name="_xlnm.Print_Titles" localSheetId="8">'2-1禄劝县政府性基金预算收入情况表'!$1:$3</definedName>
    <definedName name="_xlnm.Print_Titles" localSheetId="9">'2-2禄劝县政府性基金预算支出情况表'!$1:$3</definedName>
    <definedName name="_xlnm.Print_Titles" localSheetId="10">'2-3昆明市禄劝县县本级政府性基金预算收入情况表'!$1:$3</definedName>
    <definedName name="_xlnm.Print_Titles" localSheetId="11">'2-4禄劝县县本级政府性基金预算支出情况表（公开到项级）'!$1:$3</definedName>
    <definedName name="_xlnm.Print_Titles" localSheetId="12">'2-5本级政府性基金支出表（州（市）对下转移支付）'!$1:$3</definedName>
    <definedName name="_xlnm.Print_Titles" localSheetId="13">'3-1禄劝县国有资本经营收入预算情况表'!$1:$3</definedName>
    <definedName name="_xlnm.Print_Titles" localSheetId="14">'3-2禄劝县国有资本经营支出预算情况表'!$1:$3</definedName>
    <definedName name="_xlnm.Print_Titles" localSheetId="15">'3-3县本级国有资本经营收入预算情况表'!$1:$3</definedName>
    <definedName name="_xlnm.Print_Titles" localSheetId="19">'4-1禄劝县社会保险基金收入预算情况表'!$1:$3</definedName>
    <definedName name="_xlnm.Print_Titles" localSheetId="21">'4-3县本级社会保险基金收入预算情况表'!$1:$3</definedName>
    <definedName name="专项收入年初预算数" localSheetId="1">#REF!</definedName>
    <definedName name="专项收入年初预算数" localSheetId="4">#REF!</definedName>
    <definedName name="专项收入年初预算数" localSheetId="7">#REF!</definedName>
    <definedName name="专项收入年初预算数" localSheetId="13">#REF!</definedName>
    <definedName name="专项收入年初预算数" localSheetId="14">#REF!</definedName>
    <definedName name="专项收入年初预算数" localSheetId="15">#REF!</definedName>
    <definedName name="专项收入年初预算数" localSheetId="16">#REF!</definedName>
    <definedName name="专项收入年初预算数" localSheetId="17">#REF!</definedName>
    <definedName name="专项收入年初预算数" localSheetId="18">#REF!</definedName>
    <definedName name="专项收入年初预算数" localSheetId="19">#REF!</definedName>
    <definedName name="专项收入年初预算数" localSheetId="20">#REF!</definedName>
    <definedName name="专项收入年初预算数" localSheetId="21">#REF!</definedName>
    <definedName name="专项收入年初预算数" localSheetId="22">#REF!</definedName>
    <definedName name="专项收入年初预算数" localSheetId="23">#REF!</definedName>
    <definedName name="专项收入年初预算数" localSheetId="24">#REF!</definedName>
    <definedName name="专项收入年初预算数" localSheetId="25">#REF!</definedName>
    <definedName name="专项收入年初预算数" localSheetId="26">#REF!</definedName>
    <definedName name="专项收入年初预算数" localSheetId="27">#REF!</definedName>
    <definedName name="专项收入年初预算数" localSheetId="28">#REF!</definedName>
    <definedName name="专项收入年初预算数" localSheetId="29">#REF!</definedName>
    <definedName name="专项收入年初预算数" localSheetId="30">#REF!</definedName>
    <definedName name="专项收入年初预算数">#REF!</definedName>
    <definedName name="专项收入全年预计数" localSheetId="1">#REF!</definedName>
    <definedName name="专项收入全年预计数" localSheetId="4">#REF!</definedName>
    <definedName name="专项收入全年预计数" localSheetId="7">#REF!</definedName>
    <definedName name="专项收入全年预计数" localSheetId="13">#REF!</definedName>
    <definedName name="专项收入全年预计数" localSheetId="14">#REF!</definedName>
    <definedName name="专项收入全年预计数" localSheetId="15">#REF!</definedName>
    <definedName name="专项收入全年预计数" localSheetId="16">#REF!</definedName>
    <definedName name="专项收入全年预计数" localSheetId="17">#REF!</definedName>
    <definedName name="专项收入全年预计数" localSheetId="18">#REF!</definedName>
    <definedName name="专项收入全年预计数" localSheetId="19">#REF!</definedName>
    <definedName name="专项收入全年预计数" localSheetId="20">#REF!</definedName>
    <definedName name="专项收入全年预计数" localSheetId="21">#REF!</definedName>
    <definedName name="专项收入全年预计数" localSheetId="22">#REF!</definedName>
    <definedName name="专项收入全年预计数" localSheetId="23">#REF!</definedName>
    <definedName name="专项收入全年预计数" localSheetId="24">#REF!</definedName>
    <definedName name="专项收入全年预计数" localSheetId="25">#REF!</definedName>
    <definedName name="专项收入全年预计数" localSheetId="26">#REF!</definedName>
    <definedName name="专项收入全年预计数" localSheetId="27">#REF!</definedName>
    <definedName name="专项收入全年预计数" localSheetId="28">#REF!</definedName>
    <definedName name="专项收入全年预计数" localSheetId="29">#REF!</definedName>
    <definedName name="专项收入全年预计数" localSheetId="30">#REF!</definedName>
    <definedName name="专项收入全年预计数">#REF!</definedName>
    <definedName name="_xlnm._FilterDatabase" localSheetId="28" hidden="1">'5-6 地方政府债券发行及还本付息情况表'!$C$12:$D$13</definedName>
    <definedName name="_1301_石家庄市">[3]内置数据!$AK$2:$AK$24</definedName>
    <definedName name="_1303_秦皇岛市">[3]内置数据!$AM$2:$AM$9</definedName>
    <definedName name="_1305_邢台市">[3]内置数据!$AO$2:$AO$20</definedName>
    <definedName name="SSWR">IF('[3]表一（录入表）'!$I$2="预算四舍五入到万元",0,IF('[3]表一（录入表）'!$I$2="预算四舍五入到百元",2,IF('[3]表一（录入表）'!$I$2="预算四舍五入到元",4,0)))</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<sst xmlns="http://schemas.openxmlformats.org/spreadsheetml/2006/main" count="4652" uniqueCount="3281">
  <si>
    <t>附件1</t>
  </si>
  <si>
    <t>1-1  2026年昆明市禄劝县一般公共预算收入情况表</t>
  </si>
  <si>
    <t>单位：万元</t>
  </si>
  <si>
    <t>科目编码</t>
  </si>
  <si>
    <t>项目</t>
  </si>
  <si>
    <t>2025年执行数</t>
  </si>
  <si>
    <t>2026年预算数</t>
  </si>
  <si>
    <t>预算数比上年执行数增长%</t>
  </si>
  <si>
    <t>101</t>
  </si>
  <si>
    <t>一、税收收入</t>
  </si>
  <si>
    <t>10101</t>
  </si>
  <si>
    <t xml:space="preserve">   增值税</t>
  </si>
  <si>
    <t>10104</t>
  </si>
  <si>
    <t xml:space="preserve">   企业所得税</t>
  </si>
  <si>
    <t>10106</t>
  </si>
  <si>
    <t xml:space="preserve">   个人所得税</t>
  </si>
  <si>
    <t>10107</t>
  </si>
  <si>
    <t xml:space="preserve">   资源税</t>
  </si>
  <si>
    <t>10109</t>
  </si>
  <si>
    <t xml:space="preserve">   城市维护建设税</t>
  </si>
  <si>
    <t>10110</t>
  </si>
  <si>
    <t xml:space="preserve">   房产税</t>
  </si>
  <si>
    <t>10111</t>
  </si>
  <si>
    <t xml:space="preserve">   印花税</t>
  </si>
  <si>
    <t>10112</t>
  </si>
  <si>
    <t xml:space="preserve">   城镇土地使用税</t>
  </si>
  <si>
    <t>10113</t>
  </si>
  <si>
    <t xml:space="preserve">   土地增值税</t>
  </si>
  <si>
    <t>10114</t>
  </si>
  <si>
    <t xml:space="preserve">   车船税</t>
  </si>
  <si>
    <t>10118</t>
  </si>
  <si>
    <t xml:space="preserve">   耕地占用税</t>
  </si>
  <si>
    <t>10119</t>
  </si>
  <si>
    <t xml:space="preserve">   契税</t>
  </si>
  <si>
    <t>10120</t>
  </si>
  <si>
    <t xml:space="preserve">   烟叶税</t>
  </si>
  <si>
    <t>10121</t>
  </si>
  <si>
    <t xml:space="preserve">   环境保护税</t>
  </si>
  <si>
    <t>10199</t>
  </si>
  <si>
    <t xml:space="preserve">   其他税收收入</t>
  </si>
  <si>
    <t>103</t>
  </si>
  <si>
    <t>二、非税收入</t>
  </si>
  <si>
    <t>10302</t>
  </si>
  <si>
    <t xml:space="preserve">   专项收入</t>
  </si>
  <si>
    <t>10304</t>
  </si>
  <si>
    <t xml:space="preserve">   行政事业性收费收入</t>
  </si>
  <si>
    <t>10305</t>
  </si>
  <si>
    <t xml:space="preserve">   罚没收入</t>
  </si>
  <si>
    <t>10306</t>
  </si>
  <si>
    <t xml:space="preserve">   国有资本经营收入</t>
  </si>
  <si>
    <t>10307</t>
  </si>
  <si>
    <t xml:space="preserve">   国有资源（资产）有偿使用收入</t>
  </si>
  <si>
    <t>10308</t>
  </si>
  <si>
    <t xml:space="preserve">   捐赠收入</t>
  </si>
  <si>
    <t>10309</t>
  </si>
  <si>
    <t xml:space="preserve">   政府住房基金收入</t>
  </si>
  <si>
    <t>10399</t>
  </si>
  <si>
    <t xml:space="preserve">   其他收入</t>
  </si>
  <si>
    <t>全县一般公共预算收入</t>
  </si>
  <si>
    <t>地方政府一般债务收入</t>
  </si>
  <si>
    <t>转移性收入</t>
  </si>
  <si>
    <t xml:space="preserve">   返还性收入</t>
  </si>
  <si>
    <t xml:space="preserve">   转移支付收入</t>
  </si>
  <si>
    <t xml:space="preserve">   上年结余收入</t>
  </si>
  <si>
    <t xml:space="preserve">   调入资金</t>
  </si>
  <si>
    <t xml:space="preserve">   接受其他地区援助收入</t>
  </si>
  <si>
    <t xml:space="preserve">   动用预算稳定调节基金</t>
  </si>
  <si>
    <t>各项收入合计</t>
  </si>
  <si>
    <t>1-2 2026年昆明市禄劝县一般公共预算支出情况表</t>
  </si>
  <si>
    <t>201</t>
  </si>
  <si>
    <t>一、一般公共服务</t>
  </si>
  <si>
    <t>202</t>
  </si>
  <si>
    <t>二、外交支出</t>
  </si>
  <si>
    <t>203</t>
  </si>
  <si>
    <t>三、国防支出</t>
  </si>
  <si>
    <t>204</t>
  </si>
  <si>
    <t>四、公共安全支出</t>
  </si>
  <si>
    <t>205</t>
  </si>
  <si>
    <t>五、教育支出</t>
  </si>
  <si>
    <t>206</t>
  </si>
  <si>
    <t>六、科学技术支出</t>
  </si>
  <si>
    <t>七、文化旅游体育与传媒支出</t>
  </si>
  <si>
    <t>208</t>
  </si>
  <si>
    <t>八、社会保障和就业支出</t>
  </si>
  <si>
    <t>210</t>
  </si>
  <si>
    <t>九、卫生健康支出</t>
  </si>
  <si>
    <t>211</t>
  </si>
  <si>
    <t>十、节能环保支出</t>
  </si>
  <si>
    <t>212</t>
  </si>
  <si>
    <t>十一、城乡社区支出</t>
  </si>
  <si>
    <t>213</t>
  </si>
  <si>
    <t>十二、农林水支出</t>
  </si>
  <si>
    <t>214</t>
  </si>
  <si>
    <t>十三、交通运输支出</t>
  </si>
  <si>
    <t>215</t>
  </si>
  <si>
    <t>十四、资源勘探工业信息等支出</t>
  </si>
  <si>
    <t>216</t>
  </si>
  <si>
    <t>十五、商业服务业等支出</t>
  </si>
  <si>
    <t>217</t>
  </si>
  <si>
    <t>十六、金融支出</t>
  </si>
  <si>
    <t>219</t>
  </si>
  <si>
    <t>十七、援助其他地区支出</t>
  </si>
  <si>
    <t>220</t>
  </si>
  <si>
    <t>十八、自然资源海洋气象等支出</t>
  </si>
  <si>
    <t>221</t>
  </si>
  <si>
    <t>十九、住房保障支出</t>
  </si>
  <si>
    <t>222</t>
  </si>
  <si>
    <t>二十、粮油物资储备支出</t>
  </si>
  <si>
    <t>224</t>
  </si>
  <si>
    <t>二十一、灾害防治及应急管理支出</t>
  </si>
  <si>
    <t>227</t>
  </si>
  <si>
    <t>二十二、预备费</t>
  </si>
  <si>
    <t>232</t>
  </si>
  <si>
    <t>二十三、债务付息支出</t>
  </si>
  <si>
    <t>233</t>
  </si>
  <si>
    <t>二十四、债务发行费用支出</t>
  </si>
  <si>
    <t>229</t>
  </si>
  <si>
    <t>二十五、其他支出</t>
  </si>
  <si>
    <t>全县一般公共预算支出</t>
  </si>
  <si>
    <t>转移性支出</t>
  </si>
  <si>
    <t xml:space="preserve">    上解支出</t>
  </si>
  <si>
    <t xml:space="preserve">    调出资金</t>
  </si>
  <si>
    <t xml:space="preserve">    安排预算稳定调节基金</t>
  </si>
  <si>
    <t xml:space="preserve">    补充预算周转金</t>
  </si>
  <si>
    <t>地方政府一般债务还本支出</t>
  </si>
  <si>
    <t>年终结转</t>
  </si>
  <si>
    <t>各项支出合计</t>
  </si>
  <si>
    <t>1-3 2026年昆明市禄劝县本级一般公共预算收入情况表</t>
  </si>
  <si>
    <t>比上年预算数增长%</t>
  </si>
  <si>
    <r>
      <rPr>
        <sz val="14"/>
        <rFont val="宋体"/>
        <charset val="134"/>
      </rPr>
      <t>10199</t>
    </r>
  </si>
  <si>
    <t>县本级一般公共预算收入</t>
  </si>
  <si>
    <t xml:space="preserve">   上解收入</t>
  </si>
  <si>
    <t>1-4 2026年昆明市禄劝县县本级一般公共预算支出情况表</t>
  </si>
  <si>
    <t>202年执行数数</t>
  </si>
  <si>
    <t>打印</t>
  </si>
  <si>
    <t>20101</t>
  </si>
  <si>
    <t xml:space="preserve">   人大事务</t>
  </si>
  <si>
    <t>2010101</t>
  </si>
  <si>
    <t xml:space="preserve">     行政运行</t>
  </si>
  <si>
    <t>2010102</t>
  </si>
  <si>
    <t xml:space="preserve">     一般行政管理事务</t>
  </si>
  <si>
    <t>2010103</t>
  </si>
  <si>
    <t xml:space="preserve">     机关服务</t>
  </si>
  <si>
    <t>2010104</t>
  </si>
  <si>
    <t xml:space="preserve">     人大会议</t>
  </si>
  <si>
    <t>2010105</t>
  </si>
  <si>
    <t xml:space="preserve">     人大立法</t>
  </si>
  <si>
    <t>2010106</t>
  </si>
  <si>
    <t xml:space="preserve">     人大监督</t>
  </si>
  <si>
    <t>2010107</t>
  </si>
  <si>
    <t xml:space="preserve">     人大代表履职能力提升</t>
  </si>
  <si>
    <t>2010108</t>
  </si>
  <si>
    <t xml:space="preserve">     代表工作</t>
  </si>
  <si>
    <t>2010109</t>
  </si>
  <si>
    <t xml:space="preserve">     人大信访工作</t>
  </si>
  <si>
    <t>2010150</t>
  </si>
  <si>
    <t xml:space="preserve">     事业运行</t>
  </si>
  <si>
    <t>2010199</t>
  </si>
  <si>
    <t xml:space="preserve">     其他人大事务支出</t>
  </si>
  <si>
    <t xml:space="preserve">   政协事务</t>
  </si>
  <si>
    <t>2010201</t>
  </si>
  <si>
    <t>2010202</t>
  </si>
  <si>
    <t>2010203</t>
  </si>
  <si>
    <t>2010204</t>
  </si>
  <si>
    <t xml:space="preserve">     政协会议</t>
  </si>
  <si>
    <t>2010205</t>
  </si>
  <si>
    <t xml:space="preserve">     委员视察</t>
  </si>
  <si>
    <t>2010206</t>
  </si>
  <si>
    <t xml:space="preserve">     参政议政</t>
  </si>
  <si>
    <t>2010250</t>
  </si>
  <si>
    <t>2010299</t>
  </si>
  <si>
    <t xml:space="preserve">     其他政协事务支出</t>
  </si>
  <si>
    <t>20103</t>
  </si>
  <si>
    <t xml:space="preserve">   政府办公厅(室)及相关机构事务</t>
  </si>
  <si>
    <t>2010301</t>
  </si>
  <si>
    <t>2010302</t>
  </si>
  <si>
    <t>2010303</t>
  </si>
  <si>
    <t>2010304</t>
  </si>
  <si>
    <t xml:space="preserve">     专项服务</t>
  </si>
  <si>
    <t>2010305</t>
  </si>
  <si>
    <t xml:space="preserve">     专项业务及机关事务管理</t>
  </si>
  <si>
    <t>2010306</t>
  </si>
  <si>
    <t xml:space="preserve">     政务公开审批</t>
  </si>
  <si>
    <t>2010308</t>
  </si>
  <si>
    <t xml:space="preserve">     信访事务</t>
  </si>
  <si>
    <t>2010309</t>
  </si>
  <si>
    <t xml:space="preserve">     参事事务</t>
  </si>
  <si>
    <t>2010350</t>
  </si>
  <si>
    <t>2010399</t>
  </si>
  <si>
    <t xml:space="preserve">     其他政府办公厅（室）及相关机构事务支出</t>
  </si>
  <si>
    <t>20104</t>
  </si>
  <si>
    <t xml:space="preserve">   发展与改革事务</t>
  </si>
  <si>
    <t>2010401</t>
  </si>
  <si>
    <t>2010402</t>
  </si>
  <si>
    <t>2010403</t>
  </si>
  <si>
    <t>2010404</t>
  </si>
  <si>
    <t xml:space="preserve">     战略规划与实施</t>
  </si>
  <si>
    <t>2010405</t>
  </si>
  <si>
    <t xml:space="preserve">     日常经济运行调节</t>
  </si>
  <si>
    <t>2010406</t>
  </si>
  <si>
    <t xml:space="preserve">     社会事业发展规划</t>
  </si>
  <si>
    <t>2010407</t>
  </si>
  <si>
    <t xml:space="preserve">     经济体制改革研究</t>
  </si>
  <si>
    <t>2010408</t>
  </si>
  <si>
    <t xml:space="preserve">     物价管理</t>
  </si>
  <si>
    <t>2010450</t>
  </si>
  <si>
    <t>2010499</t>
  </si>
  <si>
    <t xml:space="preserve">     其他发展与改革事务支出</t>
  </si>
  <si>
    <t>20105</t>
  </si>
  <si>
    <t xml:space="preserve">   统计信息事务</t>
  </si>
  <si>
    <t>2010501</t>
  </si>
  <si>
    <t>2010502</t>
  </si>
  <si>
    <t>2010503</t>
  </si>
  <si>
    <t>2010504</t>
  </si>
  <si>
    <t xml:space="preserve">     信息事务</t>
  </si>
  <si>
    <t>2010505</t>
  </si>
  <si>
    <t xml:space="preserve">     专项统计业务</t>
  </si>
  <si>
    <t>2010506</t>
  </si>
  <si>
    <t xml:space="preserve">     统计管理</t>
  </si>
  <si>
    <t>2010507</t>
  </si>
  <si>
    <t xml:space="preserve">     专项普查活动</t>
  </si>
  <si>
    <t>2010508</t>
  </si>
  <si>
    <t xml:space="preserve">     统计抽样调查</t>
  </si>
  <si>
    <t>2010550</t>
  </si>
  <si>
    <t>2010599</t>
  </si>
  <si>
    <t xml:space="preserve">     其他统计信息事务支出</t>
  </si>
  <si>
    <t>20106</t>
  </si>
  <si>
    <t xml:space="preserve">   财政事务</t>
  </si>
  <si>
    <t>2010601</t>
  </si>
  <si>
    <t>2010602</t>
  </si>
  <si>
    <t>2010603</t>
  </si>
  <si>
    <t>2010604</t>
  </si>
  <si>
    <t xml:space="preserve">     预算改革业务</t>
  </si>
  <si>
    <t>2010605</t>
  </si>
  <si>
    <t xml:space="preserve">     财政国库业务</t>
  </si>
  <si>
    <t>2010606</t>
  </si>
  <si>
    <t xml:space="preserve">     财政监察</t>
  </si>
  <si>
    <t>2010607</t>
  </si>
  <si>
    <t xml:space="preserve">     信息化建设</t>
  </si>
  <si>
    <t>2010608</t>
  </si>
  <si>
    <t xml:space="preserve">     财政委托业务支出</t>
  </si>
  <si>
    <t>2010650</t>
  </si>
  <si>
    <t>2010699</t>
  </si>
  <si>
    <t xml:space="preserve">     其他财政事务支出</t>
  </si>
  <si>
    <t>20107</t>
  </si>
  <si>
    <t xml:space="preserve">   税收事务</t>
  </si>
  <si>
    <t>2010701</t>
  </si>
  <si>
    <t>2010702</t>
  </si>
  <si>
    <t>2010703</t>
  </si>
  <si>
    <t>2010704</t>
  </si>
  <si>
    <t xml:space="preserve">     税务办案</t>
  </si>
  <si>
    <t>2010705</t>
  </si>
  <si>
    <t xml:space="preserve">     发票管理及税务登记</t>
  </si>
  <si>
    <t>2010706</t>
  </si>
  <si>
    <t xml:space="preserve">     代扣代收代征税款手续费</t>
  </si>
  <si>
    <t>2010707</t>
  </si>
  <si>
    <t xml:space="preserve">     税务宣传</t>
  </si>
  <si>
    <t>2010708</t>
  </si>
  <si>
    <t xml:space="preserve">     协税护税</t>
  </si>
  <si>
    <t>2010709</t>
  </si>
  <si>
    <t xml:space="preserve">     税收业务</t>
  </si>
  <si>
    <t>2010750</t>
  </si>
  <si>
    <t>2010799</t>
  </si>
  <si>
    <t xml:space="preserve">     其他税收事务支出</t>
  </si>
  <si>
    <t>20108</t>
  </si>
  <si>
    <t xml:space="preserve">   审计事务</t>
  </si>
  <si>
    <t>2010801</t>
  </si>
  <si>
    <t>2010802</t>
  </si>
  <si>
    <t>2010803</t>
  </si>
  <si>
    <t>2010804</t>
  </si>
  <si>
    <t xml:space="preserve">     审计业务</t>
  </si>
  <si>
    <t>2010805</t>
  </si>
  <si>
    <t xml:space="preserve">     审计管理</t>
  </si>
  <si>
    <t>2010806</t>
  </si>
  <si>
    <t>2010850</t>
  </si>
  <si>
    <t>2010899</t>
  </si>
  <si>
    <t xml:space="preserve">     其他审计事务支出</t>
  </si>
  <si>
    <t>20109</t>
  </si>
  <si>
    <t xml:space="preserve">   海关事务</t>
  </si>
  <si>
    <t>2010901</t>
  </si>
  <si>
    <t>2010902</t>
  </si>
  <si>
    <t>2010903</t>
  </si>
  <si>
    <t>2010905</t>
  </si>
  <si>
    <t xml:space="preserve">     缉私办案</t>
  </si>
  <si>
    <t>2010907</t>
  </si>
  <si>
    <t xml:space="preserve">     口岸管理</t>
  </si>
  <si>
    <t>2010908</t>
  </si>
  <si>
    <t>2010909</t>
  </si>
  <si>
    <t xml:space="preserve">     海关关务</t>
  </si>
  <si>
    <t>2010910</t>
  </si>
  <si>
    <t xml:space="preserve">     关税征管</t>
  </si>
  <si>
    <t>2010911</t>
  </si>
  <si>
    <t xml:space="preserve">     海关监管</t>
  </si>
  <si>
    <t>2010912</t>
  </si>
  <si>
    <t xml:space="preserve">     检验检疫</t>
  </si>
  <si>
    <t>2010950</t>
  </si>
  <si>
    <t>2010999</t>
  </si>
  <si>
    <t xml:space="preserve">     其他海关事务支出</t>
  </si>
  <si>
    <t>20110</t>
  </si>
  <si>
    <t xml:space="preserve">   人力资源事务</t>
  </si>
  <si>
    <t>2011001</t>
  </si>
  <si>
    <t>2011002</t>
  </si>
  <si>
    <t>2011003</t>
  </si>
  <si>
    <t>2011004</t>
  </si>
  <si>
    <t xml:space="preserve">     政府特殊津贴</t>
  </si>
  <si>
    <t>2011005</t>
  </si>
  <si>
    <t xml:space="preserve">     资助留学回国人员</t>
  </si>
  <si>
    <t>2011007</t>
  </si>
  <si>
    <t xml:space="preserve">     博士后日常经费</t>
  </si>
  <si>
    <t>2011008</t>
  </si>
  <si>
    <t xml:space="preserve">     引进人才费用</t>
  </si>
  <si>
    <t>2011050</t>
  </si>
  <si>
    <t>2011099</t>
  </si>
  <si>
    <t xml:space="preserve">     其他人力资源事务支出</t>
  </si>
  <si>
    <t>20111</t>
  </si>
  <si>
    <t xml:space="preserve">   纪检监察事务</t>
  </si>
  <si>
    <t>2011101</t>
  </si>
  <si>
    <t>2011102</t>
  </si>
  <si>
    <t>2011103</t>
  </si>
  <si>
    <t>2011104</t>
  </si>
  <si>
    <t xml:space="preserve">     大案要案查处</t>
  </si>
  <si>
    <t>2011105</t>
  </si>
  <si>
    <t xml:space="preserve">     派驻派出机构</t>
  </si>
  <si>
    <t>2011106</t>
  </si>
  <si>
    <t xml:space="preserve">     巡视工作</t>
  </si>
  <si>
    <t>2011150</t>
  </si>
  <si>
    <t>2011199</t>
  </si>
  <si>
    <t xml:space="preserve">     其他纪检监察事务支出</t>
  </si>
  <si>
    <t>20113</t>
  </si>
  <si>
    <t xml:space="preserve">   商贸事务</t>
  </si>
  <si>
    <t>2011301</t>
  </si>
  <si>
    <t>2011302</t>
  </si>
  <si>
    <t>2011303</t>
  </si>
  <si>
    <t>2011304</t>
  </si>
  <si>
    <t xml:space="preserve">     对外贸易管理</t>
  </si>
  <si>
    <t>2011305</t>
  </si>
  <si>
    <t xml:space="preserve">     国际经济合作</t>
  </si>
  <si>
    <t>2011306</t>
  </si>
  <si>
    <t xml:space="preserve">     外资管理</t>
  </si>
  <si>
    <t>2011307</t>
  </si>
  <si>
    <t xml:space="preserve">     国内贸易管理</t>
  </si>
  <si>
    <t>2011308</t>
  </si>
  <si>
    <t xml:space="preserve">     招商引资</t>
  </si>
  <si>
    <t>2011350</t>
  </si>
  <si>
    <t>2011399</t>
  </si>
  <si>
    <t xml:space="preserve">     其他商贸事务支出</t>
  </si>
  <si>
    <t>20114</t>
  </si>
  <si>
    <t xml:space="preserve">   知识产权事务</t>
  </si>
  <si>
    <t>2011401</t>
  </si>
  <si>
    <t>2011402</t>
  </si>
  <si>
    <t>2011403</t>
  </si>
  <si>
    <t>2011404</t>
  </si>
  <si>
    <t xml:space="preserve">     专利审批</t>
  </si>
  <si>
    <t>2011405</t>
  </si>
  <si>
    <t xml:space="preserve">     产权战略与规划</t>
  </si>
  <si>
    <t>2011406</t>
  </si>
  <si>
    <t xml:space="preserve">     专利试点和产业化推进</t>
  </si>
  <si>
    <t>2011408</t>
  </si>
  <si>
    <t xml:space="preserve">     国际合作与交流</t>
  </si>
  <si>
    <t>2011409</t>
  </si>
  <si>
    <t xml:space="preserve">     知识产权宏观管理</t>
  </si>
  <si>
    <t>2011410</t>
  </si>
  <si>
    <t xml:space="preserve">     商标管理</t>
  </si>
  <si>
    <t>2011411</t>
  </si>
  <si>
    <t xml:space="preserve">     原产地地理标志管理</t>
  </si>
  <si>
    <t>2011450</t>
  </si>
  <si>
    <t>2011499</t>
  </si>
  <si>
    <t xml:space="preserve">     其他知识产权事务支出</t>
  </si>
  <si>
    <t>20123</t>
  </si>
  <si>
    <t xml:space="preserve">   民族事务</t>
  </si>
  <si>
    <t>2012301</t>
  </si>
  <si>
    <t>2012302</t>
  </si>
  <si>
    <t>2012303</t>
  </si>
  <si>
    <t>2012304</t>
  </si>
  <si>
    <t xml:space="preserve">     民族工作专项</t>
  </si>
  <si>
    <t>2012350</t>
  </si>
  <si>
    <t>2012399</t>
  </si>
  <si>
    <t xml:space="preserve">     其他民族事务支出</t>
  </si>
  <si>
    <t>20125</t>
  </si>
  <si>
    <t xml:space="preserve">   港澳台事务</t>
  </si>
  <si>
    <t>2012501</t>
  </si>
  <si>
    <t>2012502</t>
  </si>
  <si>
    <t>2012503</t>
  </si>
  <si>
    <t>2012504</t>
  </si>
  <si>
    <t xml:space="preserve">     港澳事务</t>
  </si>
  <si>
    <t>2012505</t>
  </si>
  <si>
    <t xml:space="preserve">     台湾事务</t>
  </si>
  <si>
    <t>2012550</t>
  </si>
  <si>
    <t>2012599</t>
  </si>
  <si>
    <t xml:space="preserve">     其他港澳台事务支出</t>
  </si>
  <si>
    <t>20126</t>
  </si>
  <si>
    <t xml:space="preserve">   档案事务</t>
  </si>
  <si>
    <t>2012601</t>
  </si>
  <si>
    <t>2012602</t>
  </si>
  <si>
    <t>2012603</t>
  </si>
  <si>
    <t>2012604</t>
  </si>
  <si>
    <t xml:space="preserve">     档案馆</t>
  </si>
  <si>
    <t>2012699</t>
  </si>
  <si>
    <t xml:space="preserve">     其他档案事务支出</t>
  </si>
  <si>
    <t>20128</t>
  </si>
  <si>
    <t xml:space="preserve">   民主党派及工商联事务</t>
  </si>
  <si>
    <t>2012801</t>
  </si>
  <si>
    <t>2012802</t>
  </si>
  <si>
    <t>2012803</t>
  </si>
  <si>
    <t>2012804</t>
  </si>
  <si>
    <t>2012850</t>
  </si>
  <si>
    <t>2012899</t>
  </si>
  <si>
    <t xml:space="preserve">     其他民主党派及工商联事务支出</t>
  </si>
  <si>
    <t>20129</t>
  </si>
  <si>
    <t xml:space="preserve">   群众团体事务</t>
  </si>
  <si>
    <t>2012901</t>
  </si>
  <si>
    <t>2012902</t>
  </si>
  <si>
    <t>2012903</t>
  </si>
  <si>
    <t xml:space="preserve">     工会事务</t>
  </si>
  <si>
    <t>2012950</t>
  </si>
  <si>
    <t>2012999</t>
  </si>
  <si>
    <t xml:space="preserve">     其他群众团体事务支出</t>
  </si>
  <si>
    <t>20131</t>
  </si>
  <si>
    <t xml:space="preserve">   党委办公厅（室）及相关机构事务</t>
  </si>
  <si>
    <t>2013101</t>
  </si>
  <si>
    <t>2013102</t>
  </si>
  <si>
    <t>2013103</t>
  </si>
  <si>
    <t>2013105</t>
  </si>
  <si>
    <t xml:space="preserve">     专项业务</t>
  </si>
  <si>
    <t>2013150</t>
  </si>
  <si>
    <t>2013199</t>
  </si>
  <si>
    <t xml:space="preserve">     其他党委办公厅（室）及相关机构事务支出</t>
  </si>
  <si>
    <t>20132</t>
  </si>
  <si>
    <t xml:space="preserve">   组织事务</t>
  </si>
  <si>
    <t>2013201</t>
  </si>
  <si>
    <t>2013202</t>
  </si>
  <si>
    <t>2013203</t>
  </si>
  <si>
    <t>2013204</t>
  </si>
  <si>
    <t xml:space="preserve">     公务员事务</t>
  </si>
  <si>
    <t>2013250</t>
  </si>
  <si>
    <t>2013299</t>
  </si>
  <si>
    <t xml:space="preserve">     其他组织事务支出</t>
  </si>
  <si>
    <t>20133</t>
  </si>
  <si>
    <t xml:space="preserve">   宣传事务</t>
  </si>
  <si>
    <t>2013301</t>
  </si>
  <si>
    <t>2013302</t>
  </si>
  <si>
    <t>2013303</t>
  </si>
  <si>
    <t>2013304</t>
  </si>
  <si>
    <t xml:space="preserve">     宣传管理</t>
  </si>
  <si>
    <t>2013350</t>
  </si>
  <si>
    <t>2013399</t>
  </si>
  <si>
    <t xml:space="preserve">     其他宣传事务支出</t>
  </si>
  <si>
    <t>20134</t>
  </si>
  <si>
    <t xml:space="preserve">   统战事务</t>
  </si>
  <si>
    <t>2013401</t>
  </si>
  <si>
    <t>2013402</t>
  </si>
  <si>
    <t>2013403</t>
  </si>
  <si>
    <t>2013404</t>
  </si>
  <si>
    <t xml:space="preserve">     宗教事务</t>
  </si>
  <si>
    <t>2013405</t>
  </si>
  <si>
    <t xml:space="preserve">     华侨事务</t>
  </si>
  <si>
    <t>2013450</t>
  </si>
  <si>
    <t>2013499</t>
  </si>
  <si>
    <t xml:space="preserve">     其他统战事务支出</t>
  </si>
  <si>
    <t>20135</t>
  </si>
  <si>
    <t xml:space="preserve">   对外联络事务</t>
  </si>
  <si>
    <t>2013501</t>
  </si>
  <si>
    <t>2013502</t>
  </si>
  <si>
    <t>2013503</t>
  </si>
  <si>
    <t>2013550</t>
  </si>
  <si>
    <t>2013599</t>
  </si>
  <si>
    <t xml:space="preserve">     其他对外联络事务支出</t>
  </si>
  <si>
    <t>20136</t>
  </si>
  <si>
    <t xml:space="preserve">   其他共产党事务支出</t>
  </si>
  <si>
    <t>2013601</t>
  </si>
  <si>
    <t>2013602</t>
  </si>
  <si>
    <t>2013603</t>
  </si>
  <si>
    <t>2013650</t>
  </si>
  <si>
    <t>2013699</t>
  </si>
  <si>
    <t xml:space="preserve">     其他共产党事务支出</t>
  </si>
  <si>
    <t>20137</t>
  </si>
  <si>
    <t xml:space="preserve">   网信事务</t>
  </si>
  <si>
    <t>2013701</t>
  </si>
  <si>
    <t>2013702</t>
  </si>
  <si>
    <t>2013703</t>
  </si>
  <si>
    <t>2013704</t>
  </si>
  <si>
    <t xml:space="preserve">     信息安全事务</t>
  </si>
  <si>
    <t>2013750</t>
  </si>
  <si>
    <t>2013799</t>
  </si>
  <si>
    <t xml:space="preserve">     其他网信事务支出</t>
  </si>
  <si>
    <t>20138</t>
  </si>
  <si>
    <t xml:space="preserve">   市场监督管理事务</t>
  </si>
  <si>
    <t>2013801</t>
  </si>
  <si>
    <t>2013802</t>
  </si>
  <si>
    <t>2013803</t>
  </si>
  <si>
    <t>2013804</t>
  </si>
  <si>
    <t xml:space="preserve">     市场主体管理</t>
  </si>
  <si>
    <t>2013805</t>
  </si>
  <si>
    <t xml:space="preserve">     市场秩序执法</t>
  </si>
  <si>
    <t>2013808</t>
  </si>
  <si>
    <t>2013810</t>
  </si>
  <si>
    <t xml:space="preserve">     质量基础</t>
  </si>
  <si>
    <t>2013812</t>
  </si>
  <si>
    <t xml:space="preserve">     药品事务</t>
  </si>
  <si>
    <t>2013813</t>
  </si>
  <si>
    <t xml:space="preserve">     医疗器械事务</t>
  </si>
  <si>
    <t>2013814</t>
  </si>
  <si>
    <t xml:space="preserve">     化妆品事务</t>
  </si>
  <si>
    <t>2013815</t>
  </si>
  <si>
    <t xml:space="preserve">     质量安全监管</t>
  </si>
  <si>
    <t>2013816</t>
  </si>
  <si>
    <t xml:space="preserve">     食品安全监管</t>
  </si>
  <si>
    <t>2013850</t>
  </si>
  <si>
    <t>2013899</t>
  </si>
  <si>
    <t xml:space="preserve">     其他市场监督管理事务</t>
  </si>
  <si>
    <t xml:space="preserve">    社会工作事务</t>
  </si>
  <si>
    <t xml:space="preserve">      行政运行</t>
  </si>
  <si>
    <t xml:space="preserve">      一般行政管理事务</t>
  </si>
  <si>
    <t xml:space="preserve">      机关服务</t>
  </si>
  <si>
    <t xml:space="preserve">      专项业务</t>
  </si>
  <si>
    <t xml:space="preserve">      事业运行</t>
  </si>
  <si>
    <t xml:space="preserve">      其他社会工作事务支出</t>
  </si>
  <si>
    <t xml:space="preserve">    信访事务</t>
  </si>
  <si>
    <t xml:space="preserve">      信访业务</t>
  </si>
  <si>
    <t xml:space="preserve">      其他信访事务支出</t>
  </si>
  <si>
    <t>20199</t>
  </si>
  <si>
    <t xml:space="preserve">   其他一般公共服务支出</t>
  </si>
  <si>
    <t>2019901</t>
  </si>
  <si>
    <t xml:space="preserve">     国家赔偿费用支出</t>
  </si>
  <si>
    <t>2019999</t>
  </si>
  <si>
    <t xml:space="preserve">     其他一般公共服务支出</t>
  </si>
  <si>
    <t>20205</t>
  </si>
  <si>
    <t xml:space="preserve">   对外合作与交流</t>
  </si>
  <si>
    <t>20299</t>
  </si>
  <si>
    <t xml:space="preserve">   其他外交支出</t>
  </si>
  <si>
    <t>20301</t>
  </si>
  <si>
    <t xml:space="preserve">   现役部队</t>
  </si>
  <si>
    <t>2030101</t>
  </si>
  <si>
    <t xml:space="preserve">     现役部队</t>
  </si>
  <si>
    <t>20304</t>
  </si>
  <si>
    <t xml:space="preserve">   国防科研事业</t>
  </si>
  <si>
    <t>2030401</t>
  </si>
  <si>
    <t xml:space="preserve">     国防科研事业</t>
  </si>
  <si>
    <t>20305</t>
  </si>
  <si>
    <t xml:space="preserve">   专项工程</t>
  </si>
  <si>
    <t>2030501</t>
  </si>
  <si>
    <t xml:space="preserve">     专项工程</t>
  </si>
  <si>
    <t>20306</t>
  </si>
  <si>
    <t xml:space="preserve">   国防动员</t>
  </si>
  <si>
    <t>2030601</t>
  </si>
  <si>
    <t xml:space="preserve">     兵役征集</t>
  </si>
  <si>
    <t>2030602</t>
  </si>
  <si>
    <t xml:space="preserve">     经济动员</t>
  </si>
  <si>
    <t>2030603</t>
  </si>
  <si>
    <t xml:space="preserve">     人民防空</t>
  </si>
  <si>
    <t>2030604</t>
  </si>
  <si>
    <t xml:space="preserve">     交通战备</t>
  </si>
  <si>
    <t>2030605</t>
  </si>
  <si>
    <t xml:space="preserve">     国防教育</t>
  </si>
  <si>
    <t>2030606</t>
  </si>
  <si>
    <t xml:space="preserve">     预备役部队</t>
  </si>
  <si>
    <t>2030607</t>
  </si>
  <si>
    <t xml:space="preserve">     民兵</t>
  </si>
  <si>
    <t>2030608</t>
  </si>
  <si>
    <t xml:space="preserve">     边海防</t>
  </si>
  <si>
    <t>2030699</t>
  </si>
  <si>
    <t xml:space="preserve">     其他国防动员支出</t>
  </si>
  <si>
    <t>20399</t>
  </si>
  <si>
    <t xml:space="preserve">   其他国防支出</t>
  </si>
  <si>
    <t>2039999</t>
  </si>
  <si>
    <t xml:space="preserve">     其他国防支出</t>
  </si>
  <si>
    <t>20401</t>
  </si>
  <si>
    <t xml:space="preserve">   武装警察部队</t>
  </si>
  <si>
    <t>2040101</t>
  </si>
  <si>
    <t xml:space="preserve">     武装警察部队</t>
  </si>
  <si>
    <t>2040199</t>
  </si>
  <si>
    <t xml:space="preserve">     其他武装警察部队支出</t>
  </si>
  <si>
    <t>20402</t>
  </si>
  <si>
    <t xml:space="preserve">   公安</t>
  </si>
  <si>
    <t>2040201</t>
  </si>
  <si>
    <t>2040202</t>
  </si>
  <si>
    <t>2040203</t>
  </si>
  <si>
    <t>2040219</t>
  </si>
  <si>
    <t>2040220</t>
  </si>
  <si>
    <t xml:space="preserve">     执法办案</t>
  </si>
  <si>
    <t>2040221</t>
  </si>
  <si>
    <t xml:space="preserve">     特别业务</t>
  </si>
  <si>
    <t>2040222</t>
  </si>
  <si>
    <t xml:space="preserve">     特勤业务</t>
  </si>
  <si>
    <t>2040223</t>
  </si>
  <si>
    <t xml:space="preserve">     移民事务</t>
  </si>
  <si>
    <t>2040250</t>
  </si>
  <si>
    <t>2040299</t>
  </si>
  <si>
    <t xml:space="preserve">     其他公安支出</t>
  </si>
  <si>
    <t>20403</t>
  </si>
  <si>
    <t xml:space="preserve">   国家安全</t>
  </si>
  <si>
    <t>2040301</t>
  </si>
  <si>
    <t>2040302</t>
  </si>
  <si>
    <t>2040303</t>
  </si>
  <si>
    <t>2040304</t>
  </si>
  <si>
    <t xml:space="preserve">     安全业务</t>
  </si>
  <si>
    <t>2040350</t>
  </si>
  <si>
    <t>2040399</t>
  </si>
  <si>
    <t xml:space="preserve">     其他国家安全支出</t>
  </si>
  <si>
    <t>20404</t>
  </si>
  <si>
    <t xml:space="preserve">   检察</t>
  </si>
  <si>
    <t>2040401</t>
  </si>
  <si>
    <t>2040402</t>
  </si>
  <si>
    <t>2040403</t>
  </si>
  <si>
    <t>2040409</t>
  </si>
  <si>
    <t xml:space="preserve">     “两房”建设</t>
  </si>
  <si>
    <t>2040410</t>
  </si>
  <si>
    <t xml:space="preserve">     检察监督</t>
  </si>
  <si>
    <t>2040450</t>
  </si>
  <si>
    <t>2040499</t>
  </si>
  <si>
    <t xml:space="preserve">     其他检察支出</t>
  </si>
  <si>
    <t>20405</t>
  </si>
  <si>
    <t xml:space="preserve">   法院</t>
  </si>
  <si>
    <t>2040501</t>
  </si>
  <si>
    <t>2040502</t>
  </si>
  <si>
    <t>2040503</t>
  </si>
  <si>
    <t>2040504</t>
  </si>
  <si>
    <t xml:space="preserve">     案件审判</t>
  </si>
  <si>
    <t>2040505</t>
  </si>
  <si>
    <t xml:space="preserve">     案件执行</t>
  </si>
  <si>
    <t>2040506</t>
  </si>
  <si>
    <t xml:space="preserve">     “两庭”建设</t>
  </si>
  <si>
    <t>2040550</t>
  </si>
  <si>
    <t>2040599</t>
  </si>
  <si>
    <t xml:space="preserve">     其他法院支出</t>
  </si>
  <si>
    <t>20406</t>
  </si>
  <si>
    <t xml:space="preserve">   司法</t>
  </si>
  <si>
    <t>2040601</t>
  </si>
  <si>
    <t>2040602</t>
  </si>
  <si>
    <t>2040603</t>
  </si>
  <si>
    <t>2040604</t>
  </si>
  <si>
    <t xml:space="preserve">     基层司法业务</t>
  </si>
  <si>
    <t>2040605</t>
  </si>
  <si>
    <t xml:space="preserve">     普法宣传</t>
  </si>
  <si>
    <t>2040606</t>
  </si>
  <si>
    <t xml:space="preserve">     律师管理</t>
  </si>
  <si>
    <t>2040607</t>
  </si>
  <si>
    <t xml:space="preserve">     公共法律服务</t>
  </si>
  <si>
    <t>2040608</t>
  </si>
  <si>
    <t xml:space="preserve">     国家统一法律职业资格考试</t>
  </si>
  <si>
    <t>2040609</t>
  </si>
  <si>
    <t xml:space="preserve">     仲裁</t>
  </si>
  <si>
    <t>2040610</t>
  </si>
  <si>
    <t xml:space="preserve">     社区矫正</t>
  </si>
  <si>
    <t>2040611</t>
  </si>
  <si>
    <t xml:space="preserve">     司法鉴定</t>
  </si>
  <si>
    <t>2040612</t>
  </si>
  <si>
    <t xml:space="preserve">     法制建设</t>
  </si>
  <si>
    <t>2040613</t>
  </si>
  <si>
    <t>2040650</t>
  </si>
  <si>
    <t>2040699</t>
  </si>
  <si>
    <t xml:space="preserve">     其他司法支出</t>
  </si>
  <si>
    <t>20407</t>
  </si>
  <si>
    <t xml:space="preserve">   监狱</t>
  </si>
  <si>
    <t>2040701</t>
  </si>
  <si>
    <t>2040702</t>
  </si>
  <si>
    <t>2040703</t>
  </si>
  <si>
    <t>2040704</t>
  </si>
  <si>
    <t xml:space="preserve">     犯人生活</t>
  </si>
  <si>
    <t>2040705</t>
  </si>
  <si>
    <t xml:space="preserve">     犯人改造</t>
  </si>
  <si>
    <t>2040706</t>
  </si>
  <si>
    <t xml:space="preserve">     狱政设施建设</t>
  </si>
  <si>
    <t>2040707</t>
  </si>
  <si>
    <t>2040750</t>
  </si>
  <si>
    <t>2040799</t>
  </si>
  <si>
    <t xml:space="preserve">     其他监狱支出</t>
  </si>
  <si>
    <t>20408</t>
  </si>
  <si>
    <t xml:space="preserve">   强制隔离戒毒</t>
  </si>
  <si>
    <t>2040801</t>
  </si>
  <si>
    <t>2040802</t>
  </si>
  <si>
    <t>2040803</t>
  </si>
  <si>
    <t>2040804</t>
  </si>
  <si>
    <t xml:space="preserve">     强制隔离戒毒人员生活</t>
  </si>
  <si>
    <t>2040805</t>
  </si>
  <si>
    <t xml:space="preserve">     强制隔离戒毒人员教育</t>
  </si>
  <si>
    <t>2040806</t>
  </si>
  <si>
    <t xml:space="preserve">     所政设施建设</t>
  </si>
  <si>
    <t>2040807</t>
  </si>
  <si>
    <t>2040850</t>
  </si>
  <si>
    <t>2040899</t>
  </si>
  <si>
    <t xml:space="preserve">     其他强制隔离戒毒支出</t>
  </si>
  <si>
    <t>20409</t>
  </si>
  <si>
    <t xml:space="preserve">   国家保密</t>
  </si>
  <si>
    <t>2040901</t>
  </si>
  <si>
    <t>2040902</t>
  </si>
  <si>
    <t>2040903</t>
  </si>
  <si>
    <t>2040904</t>
  </si>
  <si>
    <t xml:space="preserve">     保密技术</t>
  </si>
  <si>
    <t>2040905</t>
  </si>
  <si>
    <t xml:space="preserve">     保密管理</t>
  </si>
  <si>
    <t>2040950</t>
  </si>
  <si>
    <t>2040999</t>
  </si>
  <si>
    <t xml:space="preserve">     其他国家保密支出</t>
  </si>
  <si>
    <t>20410</t>
  </si>
  <si>
    <t xml:space="preserve">   缉私警察</t>
  </si>
  <si>
    <t>2041001</t>
  </si>
  <si>
    <t>2041002</t>
  </si>
  <si>
    <t>2041006</t>
  </si>
  <si>
    <t>2041007</t>
  </si>
  <si>
    <t xml:space="preserve">     缉私业务</t>
  </si>
  <si>
    <t>2041099</t>
  </si>
  <si>
    <t xml:space="preserve">     其他缉私警察支出</t>
  </si>
  <si>
    <t>20499</t>
  </si>
  <si>
    <t xml:space="preserve">   其他公共安全支出</t>
  </si>
  <si>
    <t xml:space="preserve">     国家司法救助支出</t>
  </si>
  <si>
    <t>2049999</t>
  </si>
  <si>
    <t xml:space="preserve">     其他公共安全支出</t>
  </si>
  <si>
    <t>20501</t>
  </si>
  <si>
    <t xml:space="preserve">   教育管理事务</t>
  </si>
  <si>
    <t>2050101</t>
  </si>
  <si>
    <t>2050102</t>
  </si>
  <si>
    <t>2050103</t>
  </si>
  <si>
    <t>2050199</t>
  </si>
  <si>
    <t xml:space="preserve">     其他教育管理事务支出</t>
  </si>
  <si>
    <t>20502</t>
  </si>
  <si>
    <t xml:space="preserve">   普通教育</t>
  </si>
  <si>
    <t>2050201</t>
  </si>
  <si>
    <t xml:space="preserve">     学前教育</t>
  </si>
  <si>
    <t>2050202</t>
  </si>
  <si>
    <t xml:space="preserve">     小学教育</t>
  </si>
  <si>
    <t>2050203</t>
  </si>
  <si>
    <t xml:space="preserve">     初中教育</t>
  </si>
  <si>
    <t>2050204</t>
  </si>
  <si>
    <t xml:space="preserve">     高中教育</t>
  </si>
  <si>
    <t>2050205</t>
  </si>
  <si>
    <t xml:space="preserve">     高等教育</t>
  </si>
  <si>
    <t>2050206</t>
  </si>
  <si>
    <t xml:space="preserve">     化解农村义务教育债务支出</t>
  </si>
  <si>
    <t>2050207</t>
  </si>
  <si>
    <t xml:space="preserve">     化解普通高中债务支出</t>
  </si>
  <si>
    <t>2050299</t>
  </si>
  <si>
    <t xml:space="preserve">     其他普通教育支出</t>
  </si>
  <si>
    <t>20503</t>
  </si>
  <si>
    <t xml:space="preserve">   职业教育</t>
  </si>
  <si>
    <t>2050301</t>
  </si>
  <si>
    <t xml:space="preserve">     初等职业教育</t>
  </si>
  <si>
    <t>2050302</t>
  </si>
  <si>
    <t xml:space="preserve">     中等职业教育</t>
  </si>
  <si>
    <t>2050303</t>
  </si>
  <si>
    <t xml:space="preserve">     技校教育</t>
  </si>
  <si>
    <t>2050305</t>
  </si>
  <si>
    <t xml:space="preserve">     高等职业教育</t>
  </si>
  <si>
    <t>2050399</t>
  </si>
  <si>
    <t xml:space="preserve">     其他职业教育支出</t>
  </si>
  <si>
    <t>20504</t>
  </si>
  <si>
    <t xml:space="preserve">   成人教育</t>
  </si>
  <si>
    <t>2050401</t>
  </si>
  <si>
    <t xml:space="preserve">     成人初等教育</t>
  </si>
  <si>
    <t>2050402</t>
  </si>
  <si>
    <t xml:space="preserve">     成人中等教育</t>
  </si>
  <si>
    <t>2050403</t>
  </si>
  <si>
    <t xml:space="preserve">     成人高等教育</t>
  </si>
  <si>
    <t>2050404</t>
  </si>
  <si>
    <t xml:space="preserve">     成人广播电视教育</t>
  </si>
  <si>
    <t>2050499</t>
  </si>
  <si>
    <t xml:space="preserve">     其他成人教育支出</t>
  </si>
  <si>
    <t>20505</t>
  </si>
  <si>
    <t xml:space="preserve">   广播电视教育</t>
  </si>
  <si>
    <t>2050501</t>
  </si>
  <si>
    <t xml:space="preserve">     广播电视学校</t>
  </si>
  <si>
    <t>2050502</t>
  </si>
  <si>
    <t xml:space="preserve">     教育电视台</t>
  </si>
  <si>
    <t>2050599</t>
  </si>
  <si>
    <t xml:space="preserve">     其他广播电视教育支出</t>
  </si>
  <si>
    <t>20506</t>
  </si>
  <si>
    <t xml:space="preserve">   留学教育</t>
  </si>
  <si>
    <t>2050601</t>
  </si>
  <si>
    <t xml:space="preserve">     出国留学教育</t>
  </si>
  <si>
    <t>2050602</t>
  </si>
  <si>
    <t xml:space="preserve">     来华留学教育</t>
  </si>
  <si>
    <t>2050699</t>
  </si>
  <si>
    <t xml:space="preserve">     其他留学教育支出</t>
  </si>
  <si>
    <t>20507</t>
  </si>
  <si>
    <t xml:space="preserve">   特殊教育</t>
  </si>
  <si>
    <t>2050701</t>
  </si>
  <si>
    <t xml:space="preserve">     特殊学校教育</t>
  </si>
  <si>
    <t>2050702</t>
  </si>
  <si>
    <t xml:space="preserve">     工读学校教育</t>
  </si>
  <si>
    <t>2050799</t>
  </si>
  <si>
    <t xml:space="preserve">     其他特殊教育支出</t>
  </si>
  <si>
    <t>20508</t>
  </si>
  <si>
    <t xml:space="preserve">   进修及培训</t>
  </si>
  <si>
    <t>2050801</t>
  </si>
  <si>
    <t xml:space="preserve">     教师进修</t>
  </si>
  <si>
    <t>2050802</t>
  </si>
  <si>
    <t xml:space="preserve">     干部教育</t>
  </si>
  <si>
    <t>2050803</t>
  </si>
  <si>
    <t xml:space="preserve">     培训支出</t>
  </si>
  <si>
    <t>2050804</t>
  </si>
  <si>
    <t xml:space="preserve">     退役士兵能力提升</t>
  </si>
  <si>
    <t>2050899</t>
  </si>
  <si>
    <t xml:space="preserve">     其他进修及培训</t>
  </si>
  <si>
    <t>20509</t>
  </si>
  <si>
    <t xml:space="preserve">   教育费附加安排的支出</t>
  </si>
  <si>
    <t>2050901</t>
  </si>
  <si>
    <t xml:space="preserve">     农村中小学校舍建设</t>
  </si>
  <si>
    <t>2050902</t>
  </si>
  <si>
    <t xml:space="preserve">     农村中小学教学设施</t>
  </si>
  <si>
    <t>2050903</t>
  </si>
  <si>
    <t xml:space="preserve">     城市中小学校舍建设</t>
  </si>
  <si>
    <t>2050904</t>
  </si>
  <si>
    <t xml:space="preserve">     城市中小学教学设施</t>
  </si>
  <si>
    <t>2050905</t>
  </si>
  <si>
    <t xml:space="preserve">     中等职业学校教学设施</t>
  </si>
  <si>
    <t>2050999</t>
  </si>
  <si>
    <t xml:space="preserve">     其他教育费附加安排的支出</t>
  </si>
  <si>
    <t>20599</t>
  </si>
  <si>
    <t xml:space="preserve">   其他教育支出</t>
  </si>
  <si>
    <t xml:space="preserve">      其他教育支出</t>
  </si>
  <si>
    <t>20601</t>
  </si>
  <si>
    <t xml:space="preserve">   科学技术管理事务</t>
  </si>
  <si>
    <t>2060101</t>
  </si>
  <si>
    <t>2060102</t>
  </si>
  <si>
    <t>2060103</t>
  </si>
  <si>
    <t>2060199</t>
  </si>
  <si>
    <t xml:space="preserve">     其他科学技术管理事务支出</t>
  </si>
  <si>
    <t>20602</t>
  </si>
  <si>
    <t xml:space="preserve">   基础研究</t>
  </si>
  <si>
    <t>2060201</t>
  </si>
  <si>
    <t xml:space="preserve">     机构运行</t>
  </si>
  <si>
    <t>2060203</t>
  </si>
  <si>
    <t xml:space="preserve">     自然科学基金</t>
  </si>
  <si>
    <t>2060204</t>
  </si>
  <si>
    <t xml:space="preserve">     重点实验室及相关设施</t>
  </si>
  <si>
    <t>2060205</t>
  </si>
  <si>
    <t xml:space="preserve">     重大科学工程</t>
  </si>
  <si>
    <t>2060206</t>
  </si>
  <si>
    <t xml:space="preserve">     专项基础科研</t>
  </si>
  <si>
    <t>2060207</t>
  </si>
  <si>
    <t xml:space="preserve">     专项技术基础</t>
  </si>
  <si>
    <t xml:space="preserve">     科技人才队伍建设</t>
  </si>
  <si>
    <t>2060299</t>
  </si>
  <si>
    <t xml:space="preserve">     其他基础研究支出</t>
  </si>
  <si>
    <t>20603</t>
  </si>
  <si>
    <t xml:space="preserve">   应用研究</t>
  </si>
  <si>
    <t>2060301</t>
  </si>
  <si>
    <t>2060302</t>
  </si>
  <si>
    <t xml:space="preserve">     社会公益研究</t>
  </si>
  <si>
    <t>2060303</t>
  </si>
  <si>
    <t xml:space="preserve">     高技术研究</t>
  </si>
  <si>
    <t>2060304</t>
  </si>
  <si>
    <t xml:space="preserve">     专项科研试制</t>
  </si>
  <si>
    <t>2060399</t>
  </si>
  <si>
    <t xml:space="preserve">     其他应用研究支出</t>
  </si>
  <si>
    <t>20604</t>
  </si>
  <si>
    <t xml:space="preserve">   技术研究与开发</t>
  </si>
  <si>
    <t>2060401</t>
  </si>
  <si>
    <t>2060404</t>
  </si>
  <si>
    <t xml:space="preserve">     科技成果转化与扩散</t>
  </si>
  <si>
    <t xml:space="preserve">     共性技术研究与开发</t>
  </si>
  <si>
    <t>2060499</t>
  </si>
  <si>
    <t xml:space="preserve">     其他技术研究与开发支出</t>
  </si>
  <si>
    <t>20605</t>
  </si>
  <si>
    <t xml:space="preserve">   科技条件与服务</t>
  </si>
  <si>
    <t>2060501</t>
  </si>
  <si>
    <t>2060502</t>
  </si>
  <si>
    <t xml:space="preserve">     技术创新服务体系</t>
  </si>
  <si>
    <t>2060503</t>
  </si>
  <si>
    <t xml:space="preserve">     科技条件专项</t>
  </si>
  <si>
    <t>2060599</t>
  </si>
  <si>
    <t xml:space="preserve">     其他科技条件与服务支出</t>
  </si>
  <si>
    <t>20606</t>
  </si>
  <si>
    <t xml:space="preserve">   社会科学</t>
  </si>
  <si>
    <t>2060601</t>
  </si>
  <si>
    <t xml:space="preserve">     社会科学研究机构</t>
  </si>
  <si>
    <t>2060602</t>
  </si>
  <si>
    <t xml:space="preserve">     社会科学研究</t>
  </si>
  <si>
    <t>2060603</t>
  </si>
  <si>
    <t xml:space="preserve">     社科基金支出</t>
  </si>
  <si>
    <t>2060699</t>
  </si>
  <si>
    <t xml:space="preserve">     其他社会科学支出</t>
  </si>
  <si>
    <t>20607</t>
  </si>
  <si>
    <t xml:space="preserve">   科学技术普及</t>
  </si>
  <si>
    <t>2060701</t>
  </si>
  <si>
    <t>2060702</t>
  </si>
  <si>
    <t xml:space="preserve">     科普活动</t>
  </si>
  <si>
    <t>2060703</t>
  </si>
  <si>
    <t xml:space="preserve">     青少年科技活动</t>
  </si>
  <si>
    <t>2060704</t>
  </si>
  <si>
    <t xml:space="preserve">     学术交流活动</t>
  </si>
  <si>
    <t>2060705</t>
  </si>
  <si>
    <t xml:space="preserve">     科技馆站</t>
  </si>
  <si>
    <t>2060799</t>
  </si>
  <si>
    <t xml:space="preserve">     其他科学技术普及支出</t>
  </si>
  <si>
    <t>20608</t>
  </si>
  <si>
    <t xml:space="preserve">   科技交流与合作</t>
  </si>
  <si>
    <t>2060801</t>
  </si>
  <si>
    <t xml:space="preserve">     国际交流与合作</t>
  </si>
  <si>
    <t>2060802</t>
  </si>
  <si>
    <t xml:space="preserve">     重大科技合作项目</t>
  </si>
  <si>
    <t>2060899</t>
  </si>
  <si>
    <t xml:space="preserve">     其他科技交流与合作支出</t>
  </si>
  <si>
    <t>20609</t>
  </si>
  <si>
    <t xml:space="preserve">   科技重大项目</t>
  </si>
  <si>
    <t>2060901</t>
  </si>
  <si>
    <t xml:space="preserve">     科技重大专项</t>
  </si>
  <si>
    <t>2060902</t>
  </si>
  <si>
    <t xml:space="preserve">     重点研发计划</t>
  </si>
  <si>
    <t>2060999</t>
  </si>
  <si>
    <t xml:space="preserve">     其他科技重大项目</t>
  </si>
  <si>
    <t>20699</t>
  </si>
  <si>
    <t xml:space="preserve">   其他科学技术支出</t>
  </si>
  <si>
    <t>2069901</t>
  </si>
  <si>
    <t xml:space="preserve">     科技奖励</t>
  </si>
  <si>
    <t>2069902</t>
  </si>
  <si>
    <t xml:space="preserve">     核应急</t>
  </si>
  <si>
    <t>2069903</t>
  </si>
  <si>
    <t xml:space="preserve">     转制科研机构</t>
  </si>
  <si>
    <t>2069999</t>
  </si>
  <si>
    <t xml:space="preserve">     其他科学技术支出</t>
  </si>
  <si>
    <t>207</t>
  </si>
  <si>
    <t>20701</t>
  </si>
  <si>
    <t xml:space="preserve">   文化和旅游</t>
  </si>
  <si>
    <t>2070101</t>
  </si>
  <si>
    <t>2070102</t>
  </si>
  <si>
    <t>2070103</t>
  </si>
  <si>
    <t>2070104</t>
  </si>
  <si>
    <t xml:space="preserve">     图书馆</t>
  </si>
  <si>
    <t>2070105</t>
  </si>
  <si>
    <t xml:space="preserve">     文化展示及纪念机构</t>
  </si>
  <si>
    <t>2070106</t>
  </si>
  <si>
    <t xml:space="preserve">     艺术表演场所</t>
  </si>
  <si>
    <t>2070107</t>
  </si>
  <si>
    <t xml:space="preserve">     艺术表演团体</t>
  </si>
  <si>
    <t>2070108</t>
  </si>
  <si>
    <t xml:space="preserve">     文化活动</t>
  </si>
  <si>
    <t>2070109</t>
  </si>
  <si>
    <t xml:space="preserve">     群众文化</t>
  </si>
  <si>
    <t>2070110</t>
  </si>
  <si>
    <t xml:space="preserve">     文化和旅游交流与合作</t>
  </si>
  <si>
    <t>2070111</t>
  </si>
  <si>
    <t xml:space="preserve">     文化创作与保护</t>
  </si>
  <si>
    <t>2070112</t>
  </si>
  <si>
    <t xml:space="preserve">     文化和旅游市场管理</t>
  </si>
  <si>
    <t>2070113</t>
  </si>
  <si>
    <t xml:space="preserve">     旅游宣传</t>
  </si>
  <si>
    <t>2070114</t>
  </si>
  <si>
    <t xml:space="preserve">     文化和旅游管理事务</t>
  </si>
  <si>
    <t>2070199</t>
  </si>
  <si>
    <t xml:space="preserve">     其他文化和旅游支出</t>
  </si>
  <si>
    <t>20702</t>
  </si>
  <si>
    <t xml:space="preserve">   文物</t>
  </si>
  <si>
    <t>2070201</t>
  </si>
  <si>
    <t>2070202</t>
  </si>
  <si>
    <t>2070203</t>
  </si>
  <si>
    <t>2070204</t>
  </si>
  <si>
    <t xml:space="preserve">     文物保护</t>
  </si>
  <si>
    <t>2070205</t>
  </si>
  <si>
    <t xml:space="preserve">     博物馆</t>
  </si>
  <si>
    <t>2070206</t>
  </si>
  <si>
    <t xml:space="preserve">     历史名城与古迹</t>
  </si>
  <si>
    <t>2070299</t>
  </si>
  <si>
    <t xml:space="preserve">     其他文物支出</t>
  </si>
  <si>
    <t>20703</t>
  </si>
  <si>
    <t xml:space="preserve">   体育</t>
  </si>
  <si>
    <t>2070301</t>
  </si>
  <si>
    <t>2070302</t>
  </si>
  <si>
    <t>2070303</t>
  </si>
  <si>
    <t>2070304</t>
  </si>
  <si>
    <t xml:space="preserve">     运动项目管理</t>
  </si>
  <si>
    <t>2070305</t>
  </si>
  <si>
    <t xml:space="preserve">     体育竞赛</t>
  </si>
  <si>
    <t>2070306</t>
  </si>
  <si>
    <t xml:space="preserve">     体育训练</t>
  </si>
  <si>
    <t>2070307</t>
  </si>
  <si>
    <t xml:space="preserve">     体育场馆</t>
  </si>
  <si>
    <t>2070308</t>
  </si>
  <si>
    <t xml:space="preserve">     群众体育</t>
  </si>
  <si>
    <t>2070309</t>
  </si>
  <si>
    <t xml:space="preserve">     体育交流与合作</t>
  </si>
  <si>
    <t>2070399</t>
  </si>
  <si>
    <t xml:space="preserve">     其他体育支出</t>
  </si>
  <si>
    <t>20706</t>
  </si>
  <si>
    <t xml:space="preserve">   新闻出版电影</t>
  </si>
  <si>
    <t>2070601</t>
  </si>
  <si>
    <t>2070602</t>
  </si>
  <si>
    <t>2070603</t>
  </si>
  <si>
    <t>2070604</t>
  </si>
  <si>
    <t xml:space="preserve">     新闻通讯</t>
  </si>
  <si>
    <t>2070605</t>
  </si>
  <si>
    <t xml:space="preserve">     出版发行</t>
  </si>
  <si>
    <t>2070606</t>
  </si>
  <si>
    <t xml:space="preserve">     版权管理</t>
  </si>
  <si>
    <t>2070607</t>
  </si>
  <si>
    <t xml:space="preserve">     电影</t>
  </si>
  <si>
    <t>2070699</t>
  </si>
  <si>
    <t xml:space="preserve">     其他新闻出版电影支出</t>
  </si>
  <si>
    <t>20708</t>
  </si>
  <si>
    <t xml:space="preserve">   广播电视</t>
  </si>
  <si>
    <t>2070801</t>
  </si>
  <si>
    <t>2070802</t>
  </si>
  <si>
    <t>2070803</t>
  </si>
  <si>
    <t>2070804</t>
  </si>
  <si>
    <t xml:space="preserve">     广播</t>
  </si>
  <si>
    <t>2070805</t>
  </si>
  <si>
    <t xml:space="preserve">     电视</t>
  </si>
  <si>
    <t>2070806</t>
  </si>
  <si>
    <t xml:space="preserve">     监测监管</t>
  </si>
  <si>
    <t>2070807</t>
  </si>
  <si>
    <t xml:space="preserve">     传输发射</t>
  </si>
  <si>
    <t>2070808</t>
  </si>
  <si>
    <t xml:space="preserve">     广播电视事务</t>
  </si>
  <si>
    <t>2070899</t>
  </si>
  <si>
    <t xml:space="preserve">     其他广播电视支出</t>
  </si>
  <si>
    <t>20799</t>
  </si>
  <si>
    <t xml:space="preserve">   其他文化旅游体育与传媒支出</t>
  </si>
  <si>
    <t>2079902</t>
  </si>
  <si>
    <t xml:space="preserve">     宣传文化发展专项支出</t>
  </si>
  <si>
    <t>2079903</t>
  </si>
  <si>
    <t xml:space="preserve">     文化产业发展专项支出</t>
  </si>
  <si>
    <t>2079999</t>
  </si>
  <si>
    <t xml:space="preserve">     其他文化旅游体育与传媒支出</t>
  </si>
  <si>
    <t>20801</t>
  </si>
  <si>
    <t xml:space="preserve">   人力资源和社会保障管理事务</t>
  </si>
  <si>
    <t>2080101</t>
  </si>
  <si>
    <t>2080102</t>
  </si>
  <si>
    <t>2080103</t>
  </si>
  <si>
    <t>2080104</t>
  </si>
  <si>
    <t xml:space="preserve">     综合业务管理</t>
  </si>
  <si>
    <t>2080105</t>
  </si>
  <si>
    <t xml:space="preserve">     劳动保障监察</t>
  </si>
  <si>
    <t>2080106</t>
  </si>
  <si>
    <t xml:space="preserve">     就业管理事务</t>
  </si>
  <si>
    <t>2080107</t>
  </si>
  <si>
    <t xml:space="preserve">     社会保险业务管理事务</t>
  </si>
  <si>
    <t>2080108</t>
  </si>
  <si>
    <t>2080109</t>
  </si>
  <si>
    <t xml:space="preserve">     社会保险经办机构</t>
  </si>
  <si>
    <t>2080110</t>
  </si>
  <si>
    <t xml:space="preserve">     劳动关系和维权</t>
  </si>
  <si>
    <t>2080111</t>
  </si>
  <si>
    <t xml:space="preserve">     公共就业服务和职业技能鉴定机构</t>
  </si>
  <si>
    <t>2080112</t>
  </si>
  <si>
    <t xml:space="preserve">     劳动人事争议调解仲裁</t>
  </si>
  <si>
    <t>2080199</t>
  </si>
  <si>
    <t xml:space="preserve">     其他人力资源和社会保障管理事务支出</t>
  </si>
  <si>
    <t>20802</t>
  </si>
  <si>
    <t xml:space="preserve">   民政管理事务</t>
  </si>
  <si>
    <t>2080201</t>
  </si>
  <si>
    <t>2080202</t>
  </si>
  <si>
    <t>2080203</t>
  </si>
  <si>
    <t>2080206</t>
  </si>
  <si>
    <t xml:space="preserve">     社会组织管理</t>
  </si>
  <si>
    <t>2080207</t>
  </si>
  <si>
    <t xml:space="preserve">     行政区划和地名管理</t>
  </si>
  <si>
    <t>2080208</t>
  </si>
  <si>
    <t xml:space="preserve">     基层政权建设和社区治理</t>
  </si>
  <si>
    <t>2080299</t>
  </si>
  <si>
    <t xml:space="preserve">     其他民政管理事务支出</t>
  </si>
  <si>
    <t>20804</t>
  </si>
  <si>
    <t xml:space="preserve">   补充全国社会保障基金</t>
  </si>
  <si>
    <t>2080402</t>
  </si>
  <si>
    <t xml:space="preserve">     用一般公共预算补充基金</t>
  </si>
  <si>
    <t>20805</t>
  </si>
  <si>
    <t xml:space="preserve">   行政事业单位养老支出</t>
  </si>
  <si>
    <t>2080501</t>
  </si>
  <si>
    <t xml:space="preserve">     行政单位离退休</t>
  </si>
  <si>
    <t>2080502</t>
  </si>
  <si>
    <t xml:space="preserve">     事业单位离退休</t>
  </si>
  <si>
    <t>2080503</t>
  </si>
  <si>
    <t xml:space="preserve">     离退休人员管理机构</t>
  </si>
  <si>
    <t>2080505</t>
  </si>
  <si>
    <t xml:space="preserve">     机关事业单位基本养老保险缴费支出</t>
  </si>
  <si>
    <t>2080506</t>
  </si>
  <si>
    <t xml:space="preserve">     机关事业单位职业年金缴费支出</t>
  </si>
  <si>
    <t>2080507</t>
  </si>
  <si>
    <t xml:space="preserve">     对机关事业单位基本养老保险基金的补助</t>
  </si>
  <si>
    <t xml:space="preserve">     对机关事业单位职业年金的补助</t>
  </si>
  <si>
    <t>2080599</t>
  </si>
  <si>
    <t xml:space="preserve">     其他行政事业单位养老支出</t>
  </si>
  <si>
    <t>20806</t>
  </si>
  <si>
    <t xml:space="preserve">   企业改革补助</t>
  </si>
  <si>
    <t>2080601</t>
  </si>
  <si>
    <t xml:space="preserve">     企业关闭破产补助</t>
  </si>
  <si>
    <t>2080602</t>
  </si>
  <si>
    <t xml:space="preserve">     厂办大集体改革补助</t>
  </si>
  <si>
    <t>2080699</t>
  </si>
  <si>
    <t xml:space="preserve">     其他企业改革发展补助</t>
  </si>
  <si>
    <t>20807</t>
  </si>
  <si>
    <t xml:space="preserve">   就业补助</t>
  </si>
  <si>
    <t>2080701</t>
  </si>
  <si>
    <t xml:space="preserve">     就业创业服务补贴</t>
  </si>
  <si>
    <t>2080702</t>
  </si>
  <si>
    <t xml:space="preserve">     职业培训补贴</t>
  </si>
  <si>
    <t>2080704</t>
  </si>
  <si>
    <t xml:space="preserve">     社会保险补贴</t>
  </si>
  <si>
    <t>2080705</t>
  </si>
  <si>
    <t xml:space="preserve">     公益性岗位补贴</t>
  </si>
  <si>
    <t>2080709</t>
  </si>
  <si>
    <t xml:space="preserve">     职业技能鉴定补贴</t>
  </si>
  <si>
    <t>2080711</t>
  </si>
  <si>
    <t xml:space="preserve">     就业见习补贴</t>
  </si>
  <si>
    <t>2080712</t>
  </si>
  <si>
    <t xml:space="preserve">     高技能人才培养补助</t>
  </si>
  <si>
    <t>2080713</t>
  </si>
  <si>
    <t xml:space="preserve">     促进创业补贴</t>
  </si>
  <si>
    <t>2080799</t>
  </si>
  <si>
    <t xml:space="preserve">     其他就业补助支出</t>
  </si>
  <si>
    <t>20808</t>
  </si>
  <si>
    <t xml:space="preserve">   抚恤</t>
  </si>
  <si>
    <t>2080801</t>
  </si>
  <si>
    <t xml:space="preserve">     死亡抚恤</t>
  </si>
  <si>
    <t>2080802</t>
  </si>
  <si>
    <t xml:space="preserve">     伤残抚恤</t>
  </si>
  <si>
    <t>2080803</t>
  </si>
  <si>
    <t xml:space="preserve">     在乡复员、退伍军人生活补助</t>
  </si>
  <si>
    <t>2080804</t>
  </si>
  <si>
    <t xml:space="preserve">     优抚事业单位支出</t>
  </si>
  <si>
    <t>2080805</t>
  </si>
  <si>
    <t xml:space="preserve">     义务兵优待</t>
  </si>
  <si>
    <t>2080806</t>
  </si>
  <si>
    <t xml:space="preserve">     农村籍退役士兵老年生活补助</t>
  </si>
  <si>
    <t xml:space="preserve">     烈士纪念设施管理维护</t>
  </si>
  <si>
    <t>2080899</t>
  </si>
  <si>
    <t xml:space="preserve">     其他优抚支出</t>
  </si>
  <si>
    <t>20809</t>
  </si>
  <si>
    <t xml:space="preserve">   退役安置</t>
  </si>
  <si>
    <t>2080901</t>
  </si>
  <si>
    <t xml:space="preserve">     退役士兵安置</t>
  </si>
  <si>
    <t>2080902</t>
  </si>
  <si>
    <t xml:space="preserve">     军队移交政府的离退休人员安置</t>
  </si>
  <si>
    <t>2080903</t>
  </si>
  <si>
    <t xml:space="preserve">     军队移交政府离退休干部管理机构</t>
  </si>
  <si>
    <t>2080904</t>
  </si>
  <si>
    <t xml:space="preserve">     退役士兵管理教育</t>
  </si>
  <si>
    <t>2080905</t>
  </si>
  <si>
    <t xml:space="preserve">     军队转业干部安置</t>
  </si>
  <si>
    <t>2080999</t>
  </si>
  <si>
    <t xml:space="preserve">     其他退役安置支出</t>
  </si>
  <si>
    <t>20810</t>
  </si>
  <si>
    <t xml:space="preserve">   社会福利</t>
  </si>
  <si>
    <t>2081001</t>
  </si>
  <si>
    <t xml:space="preserve">     儿童福利</t>
  </si>
  <si>
    <t>2081002</t>
  </si>
  <si>
    <t xml:space="preserve">     老年福利</t>
  </si>
  <si>
    <t>2081003</t>
  </si>
  <si>
    <t xml:space="preserve">     康复辅具</t>
  </si>
  <si>
    <t>2081004</t>
  </si>
  <si>
    <t xml:space="preserve">     殡葬</t>
  </si>
  <si>
    <t>2081005</t>
  </si>
  <si>
    <t xml:space="preserve">     社会福利事业单位</t>
  </si>
  <si>
    <t>2081006</t>
  </si>
  <si>
    <t xml:space="preserve">     养老服务</t>
  </si>
  <si>
    <t>2081099</t>
  </si>
  <si>
    <t xml:space="preserve">     其他社会福利支出</t>
  </si>
  <si>
    <t>20811</t>
  </si>
  <si>
    <t xml:space="preserve">   残疾人事业</t>
  </si>
  <si>
    <t>2081101</t>
  </si>
  <si>
    <t>2081102</t>
  </si>
  <si>
    <t>2081103</t>
  </si>
  <si>
    <t>2081104</t>
  </si>
  <si>
    <t xml:space="preserve">     残疾人康复</t>
  </si>
  <si>
    <t>2081105</t>
  </si>
  <si>
    <t xml:space="preserve">     残疾人就业和扶贫</t>
  </si>
  <si>
    <t>2081106</t>
  </si>
  <si>
    <t xml:space="preserve">     残疾人体育</t>
  </si>
  <si>
    <t>2081107</t>
  </si>
  <si>
    <t xml:space="preserve">     残疾人生活和护理补贴</t>
  </si>
  <si>
    <t>2081199</t>
  </si>
  <si>
    <t xml:space="preserve">     其他残疾人事业支出</t>
  </si>
  <si>
    <t>20816</t>
  </si>
  <si>
    <t xml:space="preserve">   红十字事业</t>
  </si>
  <si>
    <t>2081601</t>
  </si>
  <si>
    <t>2081602</t>
  </si>
  <si>
    <t>2081603</t>
  </si>
  <si>
    <t>2081699</t>
  </si>
  <si>
    <t xml:space="preserve">     其他红十字事业支出</t>
  </si>
  <si>
    <t>20819</t>
  </si>
  <si>
    <t xml:space="preserve">   最低生活保障</t>
  </si>
  <si>
    <t>2081901</t>
  </si>
  <si>
    <t xml:space="preserve">     城市最低生活保障金支出</t>
  </si>
  <si>
    <t>2081902</t>
  </si>
  <si>
    <t xml:space="preserve">     农村最低生活保障金支出</t>
  </si>
  <si>
    <t>20820</t>
  </si>
  <si>
    <t xml:space="preserve">   临时救助</t>
  </si>
  <si>
    <t>2082001</t>
  </si>
  <si>
    <t xml:space="preserve">     临时救助支出</t>
  </si>
  <si>
    <t>2082002</t>
  </si>
  <si>
    <t xml:space="preserve">     流浪乞讨人员救助支出</t>
  </si>
  <si>
    <t>20821</t>
  </si>
  <si>
    <t xml:space="preserve">   特困人员救助供养</t>
  </si>
  <si>
    <t>2082101</t>
  </si>
  <si>
    <t xml:space="preserve">     城市特困人员救助供养支出</t>
  </si>
  <si>
    <t>2082102</t>
  </si>
  <si>
    <t xml:space="preserve">     农村特困人员救助供养支出</t>
  </si>
  <si>
    <t>20824</t>
  </si>
  <si>
    <t xml:space="preserve">   补充道路交通事故社会救助基金</t>
  </si>
  <si>
    <t>2082401</t>
  </si>
  <si>
    <t xml:space="preserve">     交强险增值税补助基金支出</t>
  </si>
  <si>
    <t>2082402</t>
  </si>
  <si>
    <t xml:space="preserve">     交强险罚款收入补助基金支出</t>
  </si>
  <si>
    <t>20825</t>
  </si>
  <si>
    <t xml:space="preserve">   其他生活救助</t>
  </si>
  <si>
    <t>2082501</t>
  </si>
  <si>
    <t xml:space="preserve">     其他城市生活救助</t>
  </si>
  <si>
    <t>2082502</t>
  </si>
  <si>
    <t xml:space="preserve">     其他农村生活救助</t>
  </si>
  <si>
    <t>20826</t>
  </si>
  <si>
    <t xml:space="preserve">   财政对基本养老保险基金的补助</t>
  </si>
  <si>
    <t>2082601</t>
  </si>
  <si>
    <t xml:space="preserve">     财政对企业职工基本养老保险基金的补助</t>
  </si>
  <si>
    <t>2082602</t>
  </si>
  <si>
    <t xml:space="preserve">     财政对城乡居民基本养老保险基金的补助</t>
  </si>
  <si>
    <t>2082699</t>
  </si>
  <si>
    <t xml:space="preserve">     财政对其他基本养老保险基金的补助</t>
  </si>
  <si>
    <t>20827</t>
  </si>
  <si>
    <t xml:space="preserve">   财政对其他社会保险基金的补助</t>
  </si>
  <si>
    <t>2082701</t>
  </si>
  <si>
    <t xml:space="preserve">     财政对失业保险基金的补助</t>
  </si>
  <si>
    <t>2082702</t>
  </si>
  <si>
    <t xml:space="preserve">     财政对工伤保险基金的补助</t>
  </si>
  <si>
    <t>2082703</t>
  </si>
  <si>
    <t xml:space="preserve">     财政对生育保险基金的补助</t>
  </si>
  <si>
    <t>2082799</t>
  </si>
  <si>
    <t xml:space="preserve">     其他财政对社会保险基金的补助</t>
  </si>
  <si>
    <t>20828</t>
  </si>
  <si>
    <t xml:space="preserve">   退役军人管理事务</t>
  </si>
  <si>
    <t>2082801</t>
  </si>
  <si>
    <t>2082802</t>
  </si>
  <si>
    <t>2082803</t>
  </si>
  <si>
    <t>2082804</t>
  </si>
  <si>
    <t xml:space="preserve">     拥军优属</t>
  </si>
  <si>
    <t>2082805</t>
  </si>
  <si>
    <t xml:space="preserve">     部队供应</t>
  </si>
  <si>
    <t>2082850</t>
  </si>
  <si>
    <t>2082899</t>
  </si>
  <si>
    <t xml:space="preserve">     其他退役军人事务管理支出</t>
  </si>
  <si>
    <t>20830</t>
  </si>
  <si>
    <t xml:space="preserve">     财政代缴社会保险费支出</t>
  </si>
  <si>
    <t>2083001</t>
  </si>
  <si>
    <t xml:space="preserve">     财政代缴城乡居民基本养老保险费支出</t>
  </si>
  <si>
    <t>2083099</t>
  </si>
  <si>
    <t xml:space="preserve">     财政代缴其他社会保险费支出</t>
  </si>
  <si>
    <t>20899</t>
  </si>
  <si>
    <t xml:space="preserve">   其他社会保障和就业支出</t>
  </si>
  <si>
    <t xml:space="preserve">      其他社会保障和就业支出</t>
  </si>
  <si>
    <t>21001</t>
  </si>
  <si>
    <t xml:space="preserve">   卫生健康管理事务</t>
  </si>
  <si>
    <t>2100101</t>
  </si>
  <si>
    <t>2100102</t>
  </si>
  <si>
    <t>2100103</t>
  </si>
  <si>
    <t>2100199</t>
  </si>
  <si>
    <t xml:space="preserve">     其他卫生健康管理事务支出</t>
  </si>
  <si>
    <t>21002</t>
  </si>
  <si>
    <t xml:space="preserve">   公立医院</t>
  </si>
  <si>
    <t>2100201</t>
  </si>
  <si>
    <t xml:space="preserve">     综合医院</t>
  </si>
  <si>
    <t>2100202</t>
  </si>
  <si>
    <t xml:space="preserve">     中医（民族）医院</t>
  </si>
  <si>
    <t>2100203</t>
  </si>
  <si>
    <t xml:space="preserve">     传染病医院</t>
  </si>
  <si>
    <t>2100204</t>
  </si>
  <si>
    <t xml:space="preserve">     职业病防治医院</t>
  </si>
  <si>
    <t>2100205</t>
  </si>
  <si>
    <t xml:space="preserve">     精神病医院</t>
  </si>
  <si>
    <t>2100206</t>
  </si>
  <si>
    <t xml:space="preserve">     妇幼保健医院</t>
  </si>
  <si>
    <t>2100207</t>
  </si>
  <si>
    <t xml:space="preserve">     儿童医院</t>
  </si>
  <si>
    <t>2100208</t>
  </si>
  <si>
    <t xml:space="preserve">     其他专科医院</t>
  </si>
  <si>
    <t>2100209</t>
  </si>
  <si>
    <t xml:space="preserve">     福利医院</t>
  </si>
  <si>
    <t>2100210</t>
  </si>
  <si>
    <t xml:space="preserve">     行业医院</t>
  </si>
  <si>
    <t>2100211</t>
  </si>
  <si>
    <t xml:space="preserve">     处理医疗欠费</t>
  </si>
  <si>
    <t>2100212</t>
  </si>
  <si>
    <t xml:space="preserve">     康复医院</t>
  </si>
  <si>
    <t>2100299</t>
  </si>
  <si>
    <t xml:space="preserve">     其他公立医院支出</t>
  </si>
  <si>
    <t>21003</t>
  </si>
  <si>
    <t xml:space="preserve">   基层医疗卫生机构</t>
  </si>
  <si>
    <t>2100301</t>
  </si>
  <si>
    <t xml:space="preserve">     城市社区卫生机构</t>
  </si>
  <si>
    <t>2100302</t>
  </si>
  <si>
    <t xml:space="preserve">     乡镇卫生院</t>
  </si>
  <si>
    <t>2100399</t>
  </si>
  <si>
    <t xml:space="preserve">     其他基层医疗卫生机构支出</t>
  </si>
  <si>
    <t>21004</t>
  </si>
  <si>
    <t xml:space="preserve">   公共卫生</t>
  </si>
  <si>
    <t>2100401</t>
  </si>
  <si>
    <t xml:space="preserve">     疾病预防控制机构</t>
  </si>
  <si>
    <t>2100402</t>
  </si>
  <si>
    <t xml:space="preserve">     卫生监督机构</t>
  </si>
  <si>
    <t>2100403</t>
  </si>
  <si>
    <t xml:space="preserve">     妇幼保健机构</t>
  </si>
  <si>
    <t>2100404</t>
  </si>
  <si>
    <t xml:space="preserve">     精神卫生机构</t>
  </si>
  <si>
    <t>2100405</t>
  </si>
  <si>
    <t xml:space="preserve">     应急救治机构</t>
  </si>
  <si>
    <t>2100406</t>
  </si>
  <si>
    <t xml:space="preserve">     采供血机构</t>
  </si>
  <si>
    <t>2100407</t>
  </si>
  <si>
    <t xml:space="preserve">     其他专业公共卫生机构</t>
  </si>
  <si>
    <t>2100408</t>
  </si>
  <si>
    <t xml:space="preserve">     基本公共卫生服务</t>
  </si>
  <si>
    <t>2100409</t>
  </si>
  <si>
    <t xml:space="preserve">     重大公共卫生服务</t>
  </si>
  <si>
    <t>2100410</t>
  </si>
  <si>
    <t xml:space="preserve">     突发公共卫生事件应急处理</t>
  </si>
  <si>
    <t>2100499</t>
  </si>
  <si>
    <t xml:space="preserve">     其他公共卫生支出</t>
  </si>
  <si>
    <t>21006</t>
  </si>
  <si>
    <t xml:space="preserve">   中医药</t>
  </si>
  <si>
    <t>2100601</t>
  </si>
  <si>
    <t xml:space="preserve">     中医（民族医）药专项</t>
  </si>
  <si>
    <t>2100699</t>
  </si>
  <si>
    <t xml:space="preserve">     其他中医药支出</t>
  </si>
  <si>
    <t>21007</t>
  </si>
  <si>
    <t xml:space="preserve">   计划生育事务</t>
  </si>
  <si>
    <t>2100716</t>
  </si>
  <si>
    <t xml:space="preserve">     计划生育机构</t>
  </si>
  <si>
    <t>2100717</t>
  </si>
  <si>
    <t xml:space="preserve">     计划生育服务</t>
  </si>
  <si>
    <t>2100799</t>
  </si>
  <si>
    <t xml:space="preserve">     其他计划生育事务支出</t>
  </si>
  <si>
    <t>21011</t>
  </si>
  <si>
    <t xml:space="preserve">   行政事业单位医疗</t>
  </si>
  <si>
    <t>2101101</t>
  </si>
  <si>
    <t xml:space="preserve">     行政单位医疗</t>
  </si>
  <si>
    <t>2101102</t>
  </si>
  <si>
    <t xml:space="preserve">     事业单位医疗</t>
  </si>
  <si>
    <t>2101103</t>
  </si>
  <si>
    <t xml:space="preserve">     公务员医疗补助</t>
  </si>
  <si>
    <t>2101199</t>
  </si>
  <si>
    <t xml:space="preserve">     其他行政事业单位医疗支出</t>
  </si>
  <si>
    <t>21012</t>
  </si>
  <si>
    <t xml:space="preserve">   财政对基本医疗保险基金的补助</t>
  </si>
  <si>
    <t>2101201</t>
  </si>
  <si>
    <t xml:space="preserve">     财政对职工基本医疗保险基金的补助</t>
  </si>
  <si>
    <t>2101202</t>
  </si>
  <si>
    <t xml:space="preserve">     财政对城乡居民基本医疗保险基金的补助</t>
  </si>
  <si>
    <t>2101299</t>
  </si>
  <si>
    <t xml:space="preserve">     财政对其他基本医疗保险基金的补助</t>
  </si>
  <si>
    <t>21013</t>
  </si>
  <si>
    <t xml:space="preserve">   医疗救助</t>
  </si>
  <si>
    <t>2101301</t>
  </si>
  <si>
    <t xml:space="preserve">     城乡医疗救助</t>
  </si>
  <si>
    <t>2101302</t>
  </si>
  <si>
    <t xml:space="preserve">     疾病应急救助</t>
  </si>
  <si>
    <t>2101399</t>
  </si>
  <si>
    <t xml:space="preserve">     其他医疗救助支出</t>
  </si>
  <si>
    <t>21014</t>
  </si>
  <si>
    <t xml:space="preserve">   优抚对象医疗</t>
  </si>
  <si>
    <t>2101401</t>
  </si>
  <si>
    <t xml:space="preserve">     优抚对象医疗补助</t>
  </si>
  <si>
    <t>2101499</t>
  </si>
  <si>
    <t xml:space="preserve">     其他优抚对象医疗支出</t>
  </si>
  <si>
    <t>21015</t>
  </si>
  <si>
    <t xml:space="preserve">   医疗保障管理事务</t>
  </si>
  <si>
    <t>2101501</t>
  </si>
  <si>
    <t>2101502</t>
  </si>
  <si>
    <t>2101503</t>
  </si>
  <si>
    <t>2101504</t>
  </si>
  <si>
    <t>2101505</t>
  </si>
  <si>
    <t xml:space="preserve">     医疗保障政策管理</t>
  </si>
  <si>
    <t>2101506</t>
  </si>
  <si>
    <t xml:space="preserve">     医疗保障经办事务</t>
  </si>
  <si>
    <t>2101550</t>
  </si>
  <si>
    <t>2101599</t>
  </si>
  <si>
    <t xml:space="preserve">     其他医疗保障管理事务支出</t>
  </si>
  <si>
    <t>21016</t>
  </si>
  <si>
    <t xml:space="preserve">   老龄卫生健康事务</t>
  </si>
  <si>
    <t>2101601</t>
  </si>
  <si>
    <t xml:space="preserve">     老龄卫生健康事务</t>
  </si>
  <si>
    <t xml:space="preserve">   托育服务</t>
  </si>
  <si>
    <t>2101901</t>
  </si>
  <si>
    <t xml:space="preserve">     托育机构</t>
  </si>
  <si>
    <t>2101999</t>
  </si>
  <si>
    <t xml:space="preserve">     其他育幼服务支出</t>
  </si>
  <si>
    <t>21099</t>
  </si>
  <si>
    <t xml:space="preserve">   其他卫生健康支出</t>
  </si>
  <si>
    <t xml:space="preserve">     其他卫生健康支出</t>
  </si>
  <si>
    <t>21101</t>
  </si>
  <si>
    <t xml:space="preserve">   环境保护管理事务</t>
  </si>
  <si>
    <t>2110101</t>
  </si>
  <si>
    <t>2110102</t>
  </si>
  <si>
    <t>2110103</t>
  </si>
  <si>
    <t>2110104</t>
  </si>
  <si>
    <t xml:space="preserve">     生态环境保护宣传</t>
  </si>
  <si>
    <t>2110105</t>
  </si>
  <si>
    <t xml:space="preserve">     环境保护法规、规划及标准</t>
  </si>
  <si>
    <t>2110106</t>
  </si>
  <si>
    <t xml:space="preserve">     生态环境国际合作及履约</t>
  </si>
  <si>
    <t>2110107</t>
  </si>
  <si>
    <t xml:space="preserve">     生态环境保护行政许可</t>
  </si>
  <si>
    <t>2110108</t>
  </si>
  <si>
    <t xml:space="preserve">     应对气候变化管理事务</t>
  </si>
  <si>
    <t>2110199</t>
  </si>
  <si>
    <t xml:space="preserve">     其他环境保护管理事务支出</t>
  </si>
  <si>
    <t>21102</t>
  </si>
  <si>
    <t xml:space="preserve">   环境监测与监察</t>
  </si>
  <si>
    <t>2110203</t>
  </si>
  <si>
    <t xml:space="preserve">     建设项目环评审查与监督</t>
  </si>
  <si>
    <t>2110204</t>
  </si>
  <si>
    <t xml:space="preserve">     核与辐射安全监督</t>
  </si>
  <si>
    <t>2110299</t>
  </si>
  <si>
    <t xml:space="preserve">     其他环境监测与监察支出</t>
  </si>
  <si>
    <t>21103</t>
  </si>
  <si>
    <t xml:space="preserve">   污染防治</t>
  </si>
  <si>
    <t>2110301</t>
  </si>
  <si>
    <t xml:space="preserve">     大气</t>
  </si>
  <si>
    <t>2110302</t>
  </si>
  <si>
    <t xml:space="preserve">     水体</t>
  </si>
  <si>
    <t>2110303</t>
  </si>
  <si>
    <t xml:space="preserve">     噪声</t>
  </si>
  <si>
    <t>2110304</t>
  </si>
  <si>
    <t xml:space="preserve">     固体废弃物与化学品</t>
  </si>
  <si>
    <t>2110305</t>
  </si>
  <si>
    <t xml:space="preserve">     放射源和放射性废物监管</t>
  </si>
  <si>
    <t>2110306</t>
  </si>
  <si>
    <t xml:space="preserve">     辐射</t>
  </si>
  <si>
    <t>2110307</t>
  </si>
  <si>
    <t xml:space="preserve">     土壤</t>
  </si>
  <si>
    <t>2110399</t>
  </si>
  <si>
    <t xml:space="preserve">     其他污染防治支出</t>
  </si>
  <si>
    <t>21104</t>
  </si>
  <si>
    <t xml:space="preserve">   自然生态保护</t>
  </si>
  <si>
    <t>2110401</t>
  </si>
  <si>
    <t xml:space="preserve">     生态保护</t>
  </si>
  <si>
    <t>2110402</t>
  </si>
  <si>
    <t xml:space="preserve">     农村环境保护</t>
  </si>
  <si>
    <t>2110404</t>
  </si>
  <si>
    <t xml:space="preserve">     生物及物种资源保护</t>
  </si>
  <si>
    <t xml:space="preserve">     草原生态修复治理</t>
  </si>
  <si>
    <t>2110499</t>
  </si>
  <si>
    <t xml:space="preserve">     其他自然生态保护支出</t>
  </si>
  <si>
    <t>21105</t>
  </si>
  <si>
    <t xml:space="preserve">   天然林保护</t>
  </si>
  <si>
    <t>2110501</t>
  </si>
  <si>
    <t xml:space="preserve">     森林管护</t>
  </si>
  <si>
    <t>2110502</t>
  </si>
  <si>
    <t xml:space="preserve">     社会保险补助</t>
  </si>
  <si>
    <t>2110503</t>
  </si>
  <si>
    <t xml:space="preserve">     政策性社会性支出补助</t>
  </si>
  <si>
    <t>2110506</t>
  </si>
  <si>
    <t xml:space="preserve">     天然林保护工程建设</t>
  </si>
  <si>
    <t>2110507</t>
  </si>
  <si>
    <t xml:space="preserve">     停伐补助</t>
  </si>
  <si>
    <t>2110599</t>
  </si>
  <si>
    <t xml:space="preserve">     其他天然林保护支出</t>
  </si>
  <si>
    <t>21106</t>
  </si>
  <si>
    <t xml:space="preserve">   退耕还林还草</t>
  </si>
  <si>
    <t>2110602</t>
  </si>
  <si>
    <t xml:space="preserve">     退耕现金</t>
  </si>
  <si>
    <t>2110603</t>
  </si>
  <si>
    <t xml:space="preserve">     退耕还林粮食折现补贴</t>
  </si>
  <si>
    <t>2110604</t>
  </si>
  <si>
    <t xml:space="preserve">     退耕还林粮食费用补贴</t>
  </si>
  <si>
    <t>2110605</t>
  </si>
  <si>
    <t xml:space="preserve">     退耕还林工程建设</t>
  </si>
  <si>
    <t>2110699</t>
  </si>
  <si>
    <t xml:space="preserve">     其他退耕还林还草支出</t>
  </si>
  <si>
    <t>21107</t>
  </si>
  <si>
    <t xml:space="preserve">   风沙荒漠治理</t>
  </si>
  <si>
    <t>2110704</t>
  </si>
  <si>
    <t xml:space="preserve">     京津风沙源治理工程建设</t>
  </si>
  <si>
    <t>2110799</t>
  </si>
  <si>
    <t xml:space="preserve">     其他风沙荒漠治理支出</t>
  </si>
  <si>
    <t>21108</t>
  </si>
  <si>
    <t xml:space="preserve">   退牧还草</t>
  </si>
  <si>
    <t>2110804</t>
  </si>
  <si>
    <t xml:space="preserve">     退牧还草工程建设</t>
  </si>
  <si>
    <t>2110899</t>
  </si>
  <si>
    <t xml:space="preserve">     其他退牧还草支出</t>
  </si>
  <si>
    <t>21109</t>
  </si>
  <si>
    <t xml:space="preserve">   已垦草原退耕还草</t>
  </si>
  <si>
    <t xml:space="preserve">     已垦草原退耕还草</t>
  </si>
  <si>
    <t>21110</t>
  </si>
  <si>
    <t xml:space="preserve">   能源节约利用</t>
  </si>
  <si>
    <t xml:space="preserve">     能源节约利用</t>
  </si>
  <si>
    <t>21111</t>
  </si>
  <si>
    <t xml:space="preserve">   污染减排</t>
  </si>
  <si>
    <t>2111101</t>
  </si>
  <si>
    <t xml:space="preserve">     生态环境监测与信息</t>
  </si>
  <si>
    <t>2111102</t>
  </si>
  <si>
    <t xml:space="preserve">     生态环境执法监察</t>
  </si>
  <si>
    <t>2111103</t>
  </si>
  <si>
    <t xml:space="preserve">     减排专项支出</t>
  </si>
  <si>
    <t>2111104</t>
  </si>
  <si>
    <t xml:space="preserve">     清洁生产专项支出</t>
  </si>
  <si>
    <t>2111199</t>
  </si>
  <si>
    <t xml:space="preserve">     其他污染减排支出</t>
  </si>
  <si>
    <t>21112</t>
  </si>
  <si>
    <t xml:space="preserve">   可再生能源</t>
  </si>
  <si>
    <t>2111201</t>
  </si>
  <si>
    <t xml:space="preserve">     可再生能源</t>
  </si>
  <si>
    <t>21113</t>
  </si>
  <si>
    <t xml:space="preserve">   循环经济</t>
  </si>
  <si>
    <t>2111301</t>
  </si>
  <si>
    <t xml:space="preserve">     循环经济</t>
  </si>
  <si>
    <t>21114</t>
  </si>
  <si>
    <t xml:space="preserve">   能源管理事务</t>
  </si>
  <si>
    <t>2111401</t>
  </si>
  <si>
    <t>2111402</t>
  </si>
  <si>
    <t>2111403</t>
  </si>
  <si>
    <t>2111404</t>
  </si>
  <si>
    <t xml:space="preserve">     能源预测预警</t>
  </si>
  <si>
    <t>2111405</t>
  </si>
  <si>
    <t xml:space="preserve">     能源战略规划与实施</t>
  </si>
  <si>
    <t>2111406</t>
  </si>
  <si>
    <t xml:space="preserve">     能源科技装备</t>
  </si>
  <si>
    <t>2111407</t>
  </si>
  <si>
    <t xml:space="preserve">     能源行业管理</t>
  </si>
  <si>
    <t>2111408</t>
  </si>
  <si>
    <t xml:space="preserve">     能源管理</t>
  </si>
  <si>
    <t>2111409</t>
  </si>
  <si>
    <t xml:space="preserve">     石油储备发展管理</t>
  </si>
  <si>
    <t>2111410</t>
  </si>
  <si>
    <t xml:space="preserve">     能源调查</t>
  </si>
  <si>
    <t>2111411</t>
  </si>
  <si>
    <t>2111413</t>
  </si>
  <si>
    <t xml:space="preserve">     农村电网建设</t>
  </si>
  <si>
    <t>2111450</t>
  </si>
  <si>
    <t>2111499</t>
  </si>
  <si>
    <t xml:space="preserve">     其他能源管理事务支出</t>
  </si>
  <si>
    <t>21199</t>
  </si>
  <si>
    <t xml:space="preserve">   其他节能环保支出</t>
  </si>
  <si>
    <t>2119999</t>
  </si>
  <si>
    <t xml:space="preserve">     其他节能环保支出</t>
  </si>
  <si>
    <t>21201</t>
  </si>
  <si>
    <t xml:space="preserve">   城乡社区管理事务</t>
  </si>
  <si>
    <t>2120101</t>
  </si>
  <si>
    <t>2120102</t>
  </si>
  <si>
    <t>2120103</t>
  </si>
  <si>
    <t>2120104</t>
  </si>
  <si>
    <t xml:space="preserve">     城管执法</t>
  </si>
  <si>
    <t>2120105</t>
  </si>
  <si>
    <t xml:space="preserve">     工程建设标准规范编制与监管</t>
  </si>
  <si>
    <t>2120106</t>
  </si>
  <si>
    <t xml:space="preserve">     工程建设管理</t>
  </si>
  <si>
    <t>2120107</t>
  </si>
  <si>
    <t xml:space="preserve">     市政公用行业市场监管</t>
  </si>
  <si>
    <t>2120109</t>
  </si>
  <si>
    <t xml:space="preserve">     住宅建设与房地产市场监管</t>
  </si>
  <si>
    <t>2120110</t>
  </si>
  <si>
    <t xml:space="preserve">     执业资格注册、资质审查</t>
  </si>
  <si>
    <t>2120199</t>
  </si>
  <si>
    <t xml:space="preserve">     其他城乡社区管理事务支出</t>
  </si>
  <si>
    <t>21202</t>
  </si>
  <si>
    <t xml:space="preserve">   城乡社区规划与管理</t>
  </si>
  <si>
    <t xml:space="preserve">     城乡社区规划与管理</t>
  </si>
  <si>
    <t>21203</t>
  </si>
  <si>
    <t xml:space="preserve">   城乡社区公共设施</t>
  </si>
  <si>
    <t>2120303</t>
  </si>
  <si>
    <t xml:space="preserve">     小城镇基础设施建设</t>
  </si>
  <si>
    <t>2120399</t>
  </si>
  <si>
    <t xml:space="preserve">     其他城乡社区公共设施支出</t>
  </si>
  <si>
    <t>21205</t>
  </si>
  <si>
    <t xml:space="preserve">   城乡社区环境卫生</t>
  </si>
  <si>
    <t xml:space="preserve">     城乡社区环境卫生</t>
  </si>
  <si>
    <t>21206</t>
  </si>
  <si>
    <t xml:space="preserve">   建设市场管理与监督</t>
  </si>
  <si>
    <t xml:space="preserve">     建设市场管理与监督</t>
  </si>
  <si>
    <t>21299</t>
  </si>
  <si>
    <t xml:space="preserve">   其他城乡社区支出</t>
  </si>
  <si>
    <t xml:space="preserve">     其他城乡社区支出</t>
  </si>
  <si>
    <t>21301</t>
  </si>
  <si>
    <t xml:space="preserve">   农业农村</t>
  </si>
  <si>
    <t>2130101</t>
  </si>
  <si>
    <t>2130102</t>
  </si>
  <si>
    <t>2130103</t>
  </si>
  <si>
    <t>2130104</t>
  </si>
  <si>
    <t>2130105</t>
  </si>
  <si>
    <t xml:space="preserve">     农垦运行</t>
  </si>
  <si>
    <t>2130106</t>
  </si>
  <si>
    <t xml:space="preserve">     科技转化与推广服务</t>
  </si>
  <si>
    <t>2130108</t>
  </si>
  <si>
    <t xml:space="preserve">     病虫害控制</t>
  </si>
  <si>
    <t>2130109</t>
  </si>
  <si>
    <t xml:space="preserve">     农产品质量安全</t>
  </si>
  <si>
    <t>2130110</t>
  </si>
  <si>
    <t xml:space="preserve">     执法监管</t>
  </si>
  <si>
    <t>2130111</t>
  </si>
  <si>
    <t xml:space="preserve">     统计监测与信息服务</t>
  </si>
  <si>
    <t>2130112</t>
  </si>
  <si>
    <t xml:space="preserve">     行业业务管理</t>
  </si>
  <si>
    <t>2130114</t>
  </si>
  <si>
    <t xml:space="preserve">     对外交流与合作</t>
  </si>
  <si>
    <t>2130119</t>
  </si>
  <si>
    <t xml:space="preserve">     防灾救灾</t>
  </si>
  <si>
    <t>2130120</t>
  </si>
  <si>
    <t xml:space="preserve">     稳定农民收入补贴</t>
  </si>
  <si>
    <t>2130121</t>
  </si>
  <si>
    <t xml:space="preserve">     农业结构调整补贴</t>
  </si>
  <si>
    <t>2130122</t>
  </si>
  <si>
    <t xml:space="preserve">     农业生产发展</t>
  </si>
  <si>
    <t>2130124</t>
  </si>
  <si>
    <t xml:space="preserve">     农村合作经济</t>
  </si>
  <si>
    <t>2130125</t>
  </si>
  <si>
    <t xml:space="preserve">     农产品加工与促销</t>
  </si>
  <si>
    <t>2130126</t>
  </si>
  <si>
    <t xml:space="preserve">     农村社会事业</t>
  </si>
  <si>
    <t>2130135</t>
  </si>
  <si>
    <t xml:space="preserve">     农业资源保护修复与利用</t>
  </si>
  <si>
    <t>2130142</t>
  </si>
  <si>
    <t xml:space="preserve">     农村道路建设</t>
  </si>
  <si>
    <t>2130148</t>
  </si>
  <si>
    <t xml:space="preserve">     成品油价格改革对渔业的补贴</t>
  </si>
  <si>
    <t>2130152</t>
  </si>
  <si>
    <t xml:space="preserve">     对高校毕业生到基层任职补助</t>
  </si>
  <si>
    <t>2130153</t>
  </si>
  <si>
    <t xml:space="preserve">     农田建设</t>
  </si>
  <si>
    <t>2130199</t>
  </si>
  <si>
    <t xml:space="preserve">     其他农业农村支出</t>
  </si>
  <si>
    <t>21302</t>
  </si>
  <si>
    <t xml:space="preserve">   林业和草原</t>
  </si>
  <si>
    <t>2130201</t>
  </si>
  <si>
    <t>2130202</t>
  </si>
  <si>
    <t>2130203</t>
  </si>
  <si>
    <t>2130204</t>
  </si>
  <si>
    <t xml:space="preserve">     事业机构</t>
  </si>
  <si>
    <t>2130205</t>
  </si>
  <si>
    <t xml:space="preserve">     森林资源培育</t>
  </si>
  <si>
    <t>2130206</t>
  </si>
  <si>
    <t xml:space="preserve">     技术推广与转化</t>
  </si>
  <si>
    <t>2130207</t>
  </si>
  <si>
    <t xml:space="preserve">     森林资源管理</t>
  </si>
  <si>
    <t>2130209</t>
  </si>
  <si>
    <t xml:space="preserve">     森林生态效益补偿</t>
  </si>
  <si>
    <t>2130210</t>
  </si>
  <si>
    <t xml:space="preserve">     自然保护区等管理</t>
  </si>
  <si>
    <t>2130211</t>
  </si>
  <si>
    <t xml:space="preserve">     动植物保护</t>
  </si>
  <si>
    <t>2130212</t>
  </si>
  <si>
    <t xml:space="preserve">     湿地保护</t>
  </si>
  <si>
    <t>2130213</t>
  </si>
  <si>
    <t xml:space="preserve">     执法与监督</t>
  </si>
  <si>
    <t>2130217</t>
  </si>
  <si>
    <t xml:space="preserve">     防沙治沙</t>
  </si>
  <si>
    <t>2130220</t>
  </si>
  <si>
    <t xml:space="preserve">     对外合作与交流</t>
  </si>
  <si>
    <t>2130221</t>
  </si>
  <si>
    <t xml:space="preserve">     产业化管理</t>
  </si>
  <si>
    <t>2130223</t>
  </si>
  <si>
    <t xml:space="preserve">     信息管理</t>
  </si>
  <si>
    <t>2130226</t>
  </si>
  <si>
    <t xml:space="preserve">     林区公共支出</t>
  </si>
  <si>
    <t>2130227</t>
  </si>
  <si>
    <t xml:space="preserve">     贷款贴息</t>
  </si>
  <si>
    <t>2130232</t>
  </si>
  <si>
    <t xml:space="preserve">     成品油价格改革对林业的补贴</t>
  </si>
  <si>
    <t>2130234</t>
  </si>
  <si>
    <t xml:space="preserve">     林业草原防灾减灾</t>
  </si>
  <si>
    <t>2130235</t>
  </si>
  <si>
    <t xml:space="preserve">     国家公园</t>
  </si>
  <si>
    <t>2130236</t>
  </si>
  <si>
    <t xml:space="preserve">     草原管理</t>
  </si>
  <si>
    <t>2130237</t>
  </si>
  <si>
    <t>2130238</t>
  </si>
  <si>
    <t xml:space="preserve">     退耕还林还草</t>
  </si>
  <si>
    <t>2130299</t>
  </si>
  <si>
    <t xml:space="preserve">     其他林业和草原支出</t>
  </si>
  <si>
    <t>21303</t>
  </si>
  <si>
    <t xml:space="preserve">   水利</t>
  </si>
  <si>
    <t>2130301</t>
  </si>
  <si>
    <t>2130302</t>
  </si>
  <si>
    <t>2130303</t>
  </si>
  <si>
    <t>2130304</t>
  </si>
  <si>
    <t xml:space="preserve">     水利行业业务管理</t>
  </si>
  <si>
    <t>2130305</t>
  </si>
  <si>
    <t xml:space="preserve">     水利工程建设</t>
  </si>
  <si>
    <t>2130306</t>
  </si>
  <si>
    <t xml:space="preserve">     水利工程运行与维护</t>
  </si>
  <si>
    <t>2130307</t>
  </si>
  <si>
    <t xml:space="preserve">     长江黄河等流域管理</t>
  </si>
  <si>
    <t>2130308</t>
  </si>
  <si>
    <t xml:space="preserve">     水利前期工作</t>
  </si>
  <si>
    <t>2130309</t>
  </si>
  <si>
    <t xml:space="preserve">     水利执法监督</t>
  </si>
  <si>
    <t>2130310</t>
  </si>
  <si>
    <t xml:space="preserve">     水土保持</t>
  </si>
  <si>
    <t>2130311</t>
  </si>
  <si>
    <t xml:space="preserve">     水资源节约管理与保护</t>
  </si>
  <si>
    <t>2130312</t>
  </si>
  <si>
    <t xml:space="preserve">     水质监测</t>
  </si>
  <si>
    <t>2130313</t>
  </si>
  <si>
    <t xml:space="preserve">     水文测报</t>
  </si>
  <si>
    <t>2130314</t>
  </si>
  <si>
    <t xml:space="preserve">     防汛</t>
  </si>
  <si>
    <t>2130315</t>
  </si>
  <si>
    <t xml:space="preserve">     抗旱</t>
  </si>
  <si>
    <t>2130316</t>
  </si>
  <si>
    <t xml:space="preserve">     农村水利</t>
  </si>
  <si>
    <t>2130317</t>
  </si>
  <si>
    <t xml:space="preserve">     水利技术推广</t>
  </si>
  <si>
    <t>2130318</t>
  </si>
  <si>
    <t xml:space="preserve">     国际河流治理与管理</t>
  </si>
  <si>
    <t>2130319</t>
  </si>
  <si>
    <t xml:space="preserve">     江河湖库水系综合整治</t>
  </si>
  <si>
    <t>2130321</t>
  </si>
  <si>
    <t xml:space="preserve">     大中型水库移民后期扶持专项支出</t>
  </si>
  <si>
    <t>2130322</t>
  </si>
  <si>
    <t xml:space="preserve">     水利安全监督</t>
  </si>
  <si>
    <t>2130333</t>
  </si>
  <si>
    <t>2130334</t>
  </si>
  <si>
    <t xml:space="preserve">     水利建设征地及移民支出</t>
  </si>
  <si>
    <t>2130335</t>
  </si>
  <si>
    <t xml:space="preserve">     农村人畜饮水</t>
  </si>
  <si>
    <t>2130336</t>
  </si>
  <si>
    <t xml:space="preserve">     南水北调工程建设</t>
  </si>
  <si>
    <t>2130337</t>
  </si>
  <si>
    <t xml:space="preserve">     南水北调工程管理</t>
  </si>
  <si>
    <t>2130399</t>
  </si>
  <si>
    <t xml:space="preserve">     其他水利支出</t>
  </si>
  <si>
    <t>21305</t>
  </si>
  <si>
    <t xml:space="preserve">   扶贫</t>
  </si>
  <si>
    <t>2130501</t>
  </si>
  <si>
    <t>2130502</t>
  </si>
  <si>
    <t>2130503</t>
  </si>
  <si>
    <t>2130504</t>
  </si>
  <si>
    <t xml:space="preserve">     农村基础设施建设</t>
  </si>
  <si>
    <t>2130505</t>
  </si>
  <si>
    <t xml:space="preserve">     生产发展</t>
  </si>
  <si>
    <t>2130506</t>
  </si>
  <si>
    <t xml:space="preserve">     社会发展</t>
  </si>
  <si>
    <t>2130507</t>
  </si>
  <si>
    <t xml:space="preserve">     扶贫贷款奖补和贴息</t>
  </si>
  <si>
    <t>2130508</t>
  </si>
  <si>
    <t xml:space="preserve">     “三西”农业建设专项补助</t>
  </si>
  <si>
    <t>2130550</t>
  </si>
  <si>
    <t xml:space="preserve">     扶贫事业机构</t>
  </si>
  <si>
    <t>2130599</t>
  </si>
  <si>
    <t xml:space="preserve">     其他扶贫支出</t>
  </si>
  <si>
    <t>21307</t>
  </si>
  <si>
    <t xml:space="preserve">   农村综合改革</t>
  </si>
  <si>
    <t>2130701</t>
  </si>
  <si>
    <t xml:space="preserve">     对村级公益事业建设的补助</t>
  </si>
  <si>
    <t>2130704</t>
  </si>
  <si>
    <t xml:space="preserve">     国有农场办社会职能改革补助</t>
  </si>
  <si>
    <t>2130705</t>
  </si>
  <si>
    <t xml:space="preserve">     对村民委员会和村党支部的补助</t>
  </si>
  <si>
    <t>2130706</t>
  </si>
  <si>
    <t xml:space="preserve">     对村集体经济组织的补助</t>
  </si>
  <si>
    <t>2130707</t>
  </si>
  <si>
    <t xml:space="preserve">     农村综合改革示范试点补助</t>
  </si>
  <si>
    <t>2130799</t>
  </si>
  <si>
    <t xml:space="preserve">     其他农村综合改革支出</t>
  </si>
  <si>
    <t>21308</t>
  </si>
  <si>
    <t xml:space="preserve">   普惠金融发展支出</t>
  </si>
  <si>
    <t>2130801</t>
  </si>
  <si>
    <t xml:space="preserve">     支持农村金融机构</t>
  </si>
  <si>
    <t>2130802</t>
  </si>
  <si>
    <t xml:space="preserve">     涉农贷款增量奖励</t>
  </si>
  <si>
    <t>2130803</t>
  </si>
  <si>
    <t xml:space="preserve">     农业保险保费补贴</t>
  </si>
  <si>
    <t>2130804</t>
  </si>
  <si>
    <t xml:space="preserve">     创业担保贷款贴息</t>
  </si>
  <si>
    <t>2130805</t>
  </si>
  <si>
    <t xml:space="preserve">     补充创业担保贷款基金</t>
  </si>
  <si>
    <t>2130899</t>
  </si>
  <si>
    <t xml:space="preserve">     其他普惠金融发展支出</t>
  </si>
  <si>
    <t>21309</t>
  </si>
  <si>
    <t xml:space="preserve">   目标价格补贴</t>
  </si>
  <si>
    <t>2130901</t>
  </si>
  <si>
    <t xml:space="preserve">     棉花目标价格补贴</t>
  </si>
  <si>
    <t>2130999</t>
  </si>
  <si>
    <t xml:space="preserve">     其他目标价格补贴</t>
  </si>
  <si>
    <t>21399</t>
  </si>
  <si>
    <t xml:space="preserve">   其他农林水支出</t>
  </si>
  <si>
    <t>2139901</t>
  </si>
  <si>
    <t xml:space="preserve">     化解其他公益性乡村债务支出</t>
  </si>
  <si>
    <t>2139999</t>
  </si>
  <si>
    <t xml:space="preserve">     其他农林水支出</t>
  </si>
  <si>
    <t>21401</t>
  </si>
  <si>
    <t xml:space="preserve">   公路水路运输</t>
  </si>
  <si>
    <t>2140101</t>
  </si>
  <si>
    <t>2140102</t>
  </si>
  <si>
    <t>2140103</t>
  </si>
  <si>
    <t>2140104</t>
  </si>
  <si>
    <t xml:space="preserve">     公路建设</t>
  </si>
  <si>
    <t>2140106</t>
  </si>
  <si>
    <t xml:space="preserve">     公路养护</t>
  </si>
  <si>
    <t>2140109</t>
  </si>
  <si>
    <t xml:space="preserve">     交通运输信息化建设</t>
  </si>
  <si>
    <t>2140110</t>
  </si>
  <si>
    <t xml:space="preserve">     公路和运输安全</t>
  </si>
  <si>
    <t>2140111</t>
  </si>
  <si>
    <t xml:space="preserve">     公路还贷专项</t>
  </si>
  <si>
    <t>2140112</t>
  </si>
  <si>
    <t xml:space="preserve">     公路运输管理</t>
  </si>
  <si>
    <t>2140114</t>
  </si>
  <si>
    <t xml:space="preserve">     公路和运输技术标准化建设</t>
  </si>
  <si>
    <t>2140122</t>
  </si>
  <si>
    <t xml:space="preserve">     港口设施</t>
  </si>
  <si>
    <t>2140123</t>
  </si>
  <si>
    <t xml:space="preserve">     航道维护</t>
  </si>
  <si>
    <t>2140127</t>
  </si>
  <si>
    <t xml:space="preserve">     船舶检验</t>
  </si>
  <si>
    <t>2140128</t>
  </si>
  <si>
    <t xml:space="preserve">     救助打捞</t>
  </si>
  <si>
    <t>2140129</t>
  </si>
  <si>
    <t xml:space="preserve">     内河运输</t>
  </si>
  <si>
    <t>2140130</t>
  </si>
  <si>
    <t xml:space="preserve">     远洋运输</t>
  </si>
  <si>
    <t>2140131</t>
  </si>
  <si>
    <t xml:space="preserve">     海事管理</t>
  </si>
  <si>
    <t>2140133</t>
  </si>
  <si>
    <t xml:space="preserve">     航标事业发展支出</t>
  </si>
  <si>
    <t>2140136</t>
  </si>
  <si>
    <t xml:space="preserve">     水路运输管理支出</t>
  </si>
  <si>
    <t>2140138</t>
  </si>
  <si>
    <t xml:space="preserve">     口岸建设</t>
  </si>
  <si>
    <t>2140139</t>
  </si>
  <si>
    <t xml:space="preserve">     取消政府还贷二级公路收费专项支出</t>
  </si>
  <si>
    <t>2140199</t>
  </si>
  <si>
    <t xml:space="preserve">     其他公路水路运输支出</t>
  </si>
  <si>
    <t>21402</t>
  </si>
  <si>
    <t xml:space="preserve">   铁路运输</t>
  </si>
  <si>
    <t>2140201</t>
  </si>
  <si>
    <t>2140202</t>
  </si>
  <si>
    <t>2140203</t>
  </si>
  <si>
    <t>2140204</t>
  </si>
  <si>
    <t xml:space="preserve">     铁路路网建设</t>
  </si>
  <si>
    <t>2140205</t>
  </si>
  <si>
    <t xml:space="preserve">     铁路还贷专项</t>
  </si>
  <si>
    <t>2140206</t>
  </si>
  <si>
    <t xml:space="preserve">     铁路安全</t>
  </si>
  <si>
    <t>2140207</t>
  </si>
  <si>
    <t xml:space="preserve">     铁路专项运输</t>
  </si>
  <si>
    <t>2140208</t>
  </si>
  <si>
    <t xml:space="preserve">     行业监管</t>
  </si>
  <si>
    <t>2140299</t>
  </si>
  <si>
    <t xml:space="preserve">     其他铁路运输支出</t>
  </si>
  <si>
    <t>21403</t>
  </si>
  <si>
    <t xml:space="preserve">   民用航空运输</t>
  </si>
  <si>
    <t>2140301</t>
  </si>
  <si>
    <t>2140302</t>
  </si>
  <si>
    <t>2140303</t>
  </si>
  <si>
    <t>2140304</t>
  </si>
  <si>
    <t xml:space="preserve">     机场建设</t>
  </si>
  <si>
    <t>2140305</t>
  </si>
  <si>
    <t xml:space="preserve">     空管系统建设</t>
  </si>
  <si>
    <t>2140306</t>
  </si>
  <si>
    <t xml:space="preserve">     民航还贷专项支出</t>
  </si>
  <si>
    <t>2140307</t>
  </si>
  <si>
    <t xml:space="preserve">     民用航空安全</t>
  </si>
  <si>
    <t>2140308</t>
  </si>
  <si>
    <t xml:space="preserve">     民航专项运输</t>
  </si>
  <si>
    <t>2140399</t>
  </si>
  <si>
    <t xml:space="preserve">     其他民用航空运输支出</t>
  </si>
  <si>
    <t>21404</t>
  </si>
  <si>
    <t xml:space="preserve">   成品油价格改革对交通运输的补贴</t>
  </si>
  <si>
    <t>2140401</t>
  </si>
  <si>
    <t xml:space="preserve">     对城市公交的补贴</t>
  </si>
  <si>
    <t>2140402</t>
  </si>
  <si>
    <t xml:space="preserve">     对农村道路客运的补贴</t>
  </si>
  <si>
    <t>2140403</t>
  </si>
  <si>
    <t xml:space="preserve">     对出租车的补贴</t>
  </si>
  <si>
    <t>2140499</t>
  </si>
  <si>
    <t xml:space="preserve">     成品油价格改革补贴其他支出</t>
  </si>
  <si>
    <t>21405</t>
  </si>
  <si>
    <t xml:space="preserve">   邮政业支出</t>
  </si>
  <si>
    <t>2140501</t>
  </si>
  <si>
    <t>2140502</t>
  </si>
  <si>
    <t>2140503</t>
  </si>
  <si>
    <t>2140504</t>
  </si>
  <si>
    <t>2140505</t>
  </si>
  <si>
    <t xml:space="preserve">     邮政普遍服务与特殊服务</t>
  </si>
  <si>
    <t>2140599</t>
  </si>
  <si>
    <t xml:space="preserve">     其他邮政业支出</t>
  </si>
  <si>
    <t>21406</t>
  </si>
  <si>
    <t xml:space="preserve">   车辆购置税支出</t>
  </si>
  <si>
    <t>2140601</t>
  </si>
  <si>
    <t xml:space="preserve">     车辆购置税用于公路等基础设施建设支出</t>
  </si>
  <si>
    <t>2140602</t>
  </si>
  <si>
    <t xml:space="preserve">     车辆购置税用于农村公路建设支出</t>
  </si>
  <si>
    <t>2140603</t>
  </si>
  <si>
    <t xml:space="preserve">     车辆购置税用于老旧汽车报废更新补贴</t>
  </si>
  <si>
    <t>2140699</t>
  </si>
  <si>
    <t xml:space="preserve">     车辆购置税其他支出</t>
  </si>
  <si>
    <t>21499</t>
  </si>
  <si>
    <t xml:space="preserve">   其他交通运输支出</t>
  </si>
  <si>
    <t>2149901</t>
  </si>
  <si>
    <t xml:space="preserve">     公共交通运营补助</t>
  </si>
  <si>
    <t>2149999</t>
  </si>
  <si>
    <t xml:space="preserve">     其他交通运输支出</t>
  </si>
  <si>
    <t>21501</t>
  </si>
  <si>
    <t xml:space="preserve">   资源勘探开发</t>
  </si>
  <si>
    <t>2150101</t>
  </si>
  <si>
    <t>2150102</t>
  </si>
  <si>
    <t>2150103</t>
  </si>
  <si>
    <t>2150104</t>
  </si>
  <si>
    <t xml:space="preserve">     煤炭勘探开采和洗选</t>
  </si>
  <si>
    <t>2150105</t>
  </si>
  <si>
    <t xml:space="preserve">     石油和天然气勘探开采</t>
  </si>
  <si>
    <t>2150106</t>
  </si>
  <si>
    <t xml:space="preserve">     黑色金属矿勘探和采选</t>
  </si>
  <si>
    <t>2150107</t>
  </si>
  <si>
    <t xml:space="preserve">     有色金属矿勘探和采选</t>
  </si>
  <si>
    <t>2150108</t>
  </si>
  <si>
    <t xml:space="preserve">     非金属矿勘探和采选</t>
  </si>
  <si>
    <t>2150199</t>
  </si>
  <si>
    <t xml:space="preserve">     其他资源勘探业支出</t>
  </si>
  <si>
    <t>21502</t>
  </si>
  <si>
    <t xml:space="preserve">   制造业</t>
  </si>
  <si>
    <t>2150201</t>
  </si>
  <si>
    <t>2150202</t>
  </si>
  <si>
    <t>2150203</t>
  </si>
  <si>
    <t>2150204</t>
  </si>
  <si>
    <t xml:space="preserve">     纺织业</t>
  </si>
  <si>
    <t>2150205</t>
  </si>
  <si>
    <t xml:space="preserve">     医药制造业</t>
  </si>
  <si>
    <t>2150206</t>
  </si>
  <si>
    <t xml:space="preserve">     非金属矿物制品业</t>
  </si>
  <si>
    <t>2150207</t>
  </si>
  <si>
    <t xml:space="preserve">     通信设备、计算机及其他电子设备制造业</t>
  </si>
  <si>
    <t>2150208</t>
  </si>
  <si>
    <t xml:space="preserve">     交通运输设备制造业</t>
  </si>
  <si>
    <t>2150209</t>
  </si>
  <si>
    <t xml:space="preserve">     电气机械及器材制造业</t>
  </si>
  <si>
    <t>2150210</t>
  </si>
  <si>
    <t xml:space="preserve">     工艺品及其他制造业</t>
  </si>
  <si>
    <t>2150212</t>
  </si>
  <si>
    <t xml:space="preserve">     石油加工、炼焦及核燃料加工业</t>
  </si>
  <si>
    <t>2150213</t>
  </si>
  <si>
    <t xml:space="preserve">     化学原料及化学制品制造业</t>
  </si>
  <si>
    <t>2150214</t>
  </si>
  <si>
    <t xml:space="preserve">     黑色金属冶炼及压延加工业</t>
  </si>
  <si>
    <t>2150215</t>
  </si>
  <si>
    <t xml:space="preserve">     有色金属冶炼及压延加工业</t>
  </si>
  <si>
    <t>2150299</t>
  </si>
  <si>
    <t xml:space="preserve">     其他制造业支出</t>
  </si>
  <si>
    <t>21503</t>
  </si>
  <si>
    <t xml:space="preserve">   建筑业</t>
  </si>
  <si>
    <t>2150301</t>
  </si>
  <si>
    <t>2150302</t>
  </si>
  <si>
    <t>2150303</t>
  </si>
  <si>
    <t>2150399</t>
  </si>
  <si>
    <t xml:space="preserve">     其他建筑业支出</t>
  </si>
  <si>
    <t>21505</t>
  </si>
  <si>
    <t xml:space="preserve">   工业和信息产业监管</t>
  </si>
  <si>
    <t>2150501</t>
  </si>
  <si>
    <t>2150502</t>
  </si>
  <si>
    <t>2150503</t>
  </si>
  <si>
    <t>2150505</t>
  </si>
  <si>
    <t xml:space="preserve">     战备应急</t>
  </si>
  <si>
    <t>2150506</t>
  </si>
  <si>
    <t xml:space="preserve">     信息安全建设</t>
  </si>
  <si>
    <t>2150507</t>
  </si>
  <si>
    <t xml:space="preserve">     专用通信</t>
  </si>
  <si>
    <t>2150508</t>
  </si>
  <si>
    <t xml:space="preserve">     无线电及信息通信监管</t>
  </si>
  <si>
    <t>2150509</t>
  </si>
  <si>
    <t xml:space="preserve">     工业和信息产业战略研究与标准制定</t>
  </si>
  <si>
    <t>2150510</t>
  </si>
  <si>
    <t xml:space="preserve">     工业和信息产业支持</t>
  </si>
  <si>
    <t>2150511</t>
  </si>
  <si>
    <t xml:space="preserve">     电子专项工程</t>
  </si>
  <si>
    <t>2150513</t>
  </si>
  <si>
    <t>2150515</t>
  </si>
  <si>
    <t xml:space="preserve">     技术基础研究</t>
  </si>
  <si>
    <t xml:space="preserve">     工程建设及运行维护</t>
  </si>
  <si>
    <t xml:space="preserve">     产业发展</t>
  </si>
  <si>
    <t>2150599</t>
  </si>
  <si>
    <t xml:space="preserve">     其他工业和信息产业监管支出</t>
  </si>
  <si>
    <t>21507</t>
  </si>
  <si>
    <t xml:space="preserve">   国有资产监管</t>
  </si>
  <si>
    <t>2150701</t>
  </si>
  <si>
    <t>2150702</t>
  </si>
  <si>
    <t>2150703</t>
  </si>
  <si>
    <t>2150704</t>
  </si>
  <si>
    <t xml:space="preserve">     国有企业监事会专项</t>
  </si>
  <si>
    <t>2150705</t>
  </si>
  <si>
    <t xml:space="preserve">     中央企业专项管理</t>
  </si>
  <si>
    <t>2150799</t>
  </si>
  <si>
    <t xml:space="preserve">     其他国有资产监管支出</t>
  </si>
  <si>
    <t>21508</t>
  </si>
  <si>
    <t xml:space="preserve">   支持中小企业发展和管理支出</t>
  </si>
  <si>
    <t>2150801</t>
  </si>
  <si>
    <t>2150802</t>
  </si>
  <si>
    <t>2150803</t>
  </si>
  <si>
    <t>2150804</t>
  </si>
  <si>
    <t xml:space="preserve">     科技型中小企业技术创新基金</t>
  </si>
  <si>
    <t>2150805</t>
  </si>
  <si>
    <t xml:space="preserve">     中小企业发展专项</t>
  </si>
  <si>
    <t xml:space="preserve">     减免房租补贴</t>
  </si>
  <si>
    <t>2150899</t>
  </si>
  <si>
    <t xml:space="preserve">     其他支持中小企业发展和管理支出</t>
  </si>
  <si>
    <t>21599</t>
  </si>
  <si>
    <t xml:space="preserve">   其他资源勘探工业信息等支出</t>
  </si>
  <si>
    <t>2159901</t>
  </si>
  <si>
    <t xml:space="preserve">     黄金事务</t>
  </si>
  <si>
    <t>2159904</t>
  </si>
  <si>
    <t xml:space="preserve">     技术改造支出</t>
  </si>
  <si>
    <t>2159905</t>
  </si>
  <si>
    <t xml:space="preserve">     中药材扶持资金支出</t>
  </si>
  <si>
    <t>2159906</t>
  </si>
  <si>
    <t xml:space="preserve">     重点产业振兴和技术改造项目贷款贴息</t>
  </si>
  <si>
    <t>2159999</t>
  </si>
  <si>
    <t xml:space="preserve">     其他资源勘探工业信息等支出</t>
  </si>
  <si>
    <t>21602</t>
  </si>
  <si>
    <t xml:space="preserve">   商业流通事务</t>
  </si>
  <si>
    <t>2160201</t>
  </si>
  <si>
    <t>2160202</t>
  </si>
  <si>
    <t>2160203</t>
  </si>
  <si>
    <t>2160216</t>
  </si>
  <si>
    <t xml:space="preserve">     食品流通安全补贴</t>
  </si>
  <si>
    <t>2160217</t>
  </si>
  <si>
    <t xml:space="preserve">     市场监测及信息管理</t>
  </si>
  <si>
    <t>2160218</t>
  </si>
  <si>
    <t xml:space="preserve">     民贸企业补贴</t>
  </si>
  <si>
    <t>2160219</t>
  </si>
  <si>
    <t xml:space="preserve">     民贸民品贷款贴息</t>
  </si>
  <si>
    <t>2160250</t>
  </si>
  <si>
    <t>2160299</t>
  </si>
  <si>
    <t xml:space="preserve">     其他商业流通事务支出</t>
  </si>
  <si>
    <t>21606</t>
  </si>
  <si>
    <t xml:space="preserve">   涉外发展服务支出</t>
  </si>
  <si>
    <t>2160601</t>
  </si>
  <si>
    <t>2160602</t>
  </si>
  <si>
    <t>2160603</t>
  </si>
  <si>
    <t>2160607</t>
  </si>
  <si>
    <t xml:space="preserve">     外商投资环境建设补助资金</t>
  </si>
  <si>
    <t>2160699</t>
  </si>
  <si>
    <t xml:space="preserve">     其他涉外发展服务支出</t>
  </si>
  <si>
    <t>21699</t>
  </si>
  <si>
    <t xml:space="preserve">   其他商业服务业等支出</t>
  </si>
  <si>
    <t>2169901</t>
  </si>
  <si>
    <t xml:space="preserve">     服务业基础设施建设</t>
  </si>
  <si>
    <t>2169999</t>
  </si>
  <si>
    <t xml:space="preserve">     其他商业服务业等支出</t>
  </si>
  <si>
    <t>21701</t>
  </si>
  <si>
    <t xml:space="preserve">   金融部门行政支出</t>
  </si>
  <si>
    <t>2170101</t>
  </si>
  <si>
    <t>2170102</t>
  </si>
  <si>
    <t>2170103</t>
  </si>
  <si>
    <t>2170104</t>
  </si>
  <si>
    <t xml:space="preserve">     安全防卫</t>
  </si>
  <si>
    <t>2170150</t>
  </si>
  <si>
    <t>2170199</t>
  </si>
  <si>
    <t xml:space="preserve">     金融部门其他行政支出</t>
  </si>
  <si>
    <t xml:space="preserve">    金融部门监管支出</t>
  </si>
  <si>
    <t xml:space="preserve">      货币发行</t>
  </si>
  <si>
    <t xml:space="preserve">      金融服务</t>
  </si>
  <si>
    <t xml:space="preserve">      反假币</t>
  </si>
  <si>
    <t xml:space="preserve">      重点金融机构监管</t>
  </si>
  <si>
    <t xml:space="preserve">      金融稽查与案件处理</t>
  </si>
  <si>
    <t xml:space="preserve">      金融行业电子化建设</t>
  </si>
  <si>
    <t xml:space="preserve">      从业人员资格考试</t>
  </si>
  <si>
    <t xml:space="preserve">      反洗钱</t>
  </si>
  <si>
    <t xml:space="preserve">      金融部门其他监管支出</t>
  </si>
  <si>
    <t>21703</t>
  </si>
  <si>
    <t xml:space="preserve">   金融发展支出</t>
  </si>
  <si>
    <t>2170301</t>
  </si>
  <si>
    <t xml:space="preserve">     政策性银行亏损补贴</t>
  </si>
  <si>
    <t>2170302</t>
  </si>
  <si>
    <t xml:space="preserve">     利息费用补贴支出</t>
  </si>
  <si>
    <t>2170303</t>
  </si>
  <si>
    <t xml:space="preserve">     补充资本金</t>
  </si>
  <si>
    <t>2170304</t>
  </si>
  <si>
    <t xml:space="preserve">     风险基金补助</t>
  </si>
  <si>
    <t>2170399</t>
  </si>
  <si>
    <t xml:space="preserve">     其他金融发展支出</t>
  </si>
  <si>
    <t>21799</t>
  </si>
  <si>
    <t xml:space="preserve">   其他金融支出</t>
  </si>
  <si>
    <t xml:space="preserve">     重点企业贷款贴息</t>
  </si>
  <si>
    <t>21901</t>
  </si>
  <si>
    <t xml:space="preserve">   一般公共服务</t>
  </si>
  <si>
    <t>21902</t>
  </si>
  <si>
    <t xml:space="preserve">   教育</t>
  </si>
  <si>
    <t>21903</t>
  </si>
  <si>
    <t xml:space="preserve">   文化体育与传媒</t>
  </si>
  <si>
    <t>21904</t>
  </si>
  <si>
    <t xml:space="preserve">   医疗卫生</t>
  </si>
  <si>
    <t>21905</t>
  </si>
  <si>
    <t xml:space="preserve">   节能环保</t>
  </si>
  <si>
    <t>21906</t>
  </si>
  <si>
    <t xml:space="preserve">   农业</t>
  </si>
  <si>
    <t>21907</t>
  </si>
  <si>
    <t xml:space="preserve">   交通运输</t>
  </si>
  <si>
    <t>21908</t>
  </si>
  <si>
    <t xml:space="preserve">   住房保障</t>
  </si>
  <si>
    <t>21999</t>
  </si>
  <si>
    <t xml:space="preserve">   其他支出</t>
  </si>
  <si>
    <t>22001</t>
  </si>
  <si>
    <t xml:space="preserve">   自然资源事务</t>
  </si>
  <si>
    <t>2200101</t>
  </si>
  <si>
    <t>2200102</t>
  </si>
  <si>
    <t>2200103</t>
  </si>
  <si>
    <t>2200104</t>
  </si>
  <si>
    <t xml:space="preserve">     自然资源规划及管理</t>
  </si>
  <si>
    <t>2200106</t>
  </si>
  <si>
    <t xml:space="preserve">     自然资源利用与保护</t>
  </si>
  <si>
    <t>2200107</t>
  </si>
  <si>
    <t xml:space="preserve">     自然资源社会公益服务</t>
  </si>
  <si>
    <t>2200108</t>
  </si>
  <si>
    <t xml:space="preserve">     自然资源行业业务管理</t>
  </si>
  <si>
    <t>2200109</t>
  </si>
  <si>
    <t xml:space="preserve">     自然资源调查与确权登记</t>
  </si>
  <si>
    <t>2200112</t>
  </si>
  <si>
    <t xml:space="preserve">     土地资源储备支出</t>
  </si>
  <si>
    <t>2200113</t>
  </si>
  <si>
    <t xml:space="preserve">     地质矿产资源与环境调查</t>
  </si>
  <si>
    <t>2200114</t>
  </si>
  <si>
    <t xml:space="preserve">     地质勘查与矿产资源管理</t>
  </si>
  <si>
    <t>2200115</t>
  </si>
  <si>
    <t xml:space="preserve">     地质转产项目财政贴息</t>
  </si>
  <si>
    <t>2200116</t>
  </si>
  <si>
    <t xml:space="preserve">     国外风险勘查</t>
  </si>
  <si>
    <t>2200119</t>
  </si>
  <si>
    <t xml:space="preserve">     地质勘查基金（周转金）支出</t>
  </si>
  <si>
    <t>2200120</t>
  </si>
  <si>
    <t xml:space="preserve">     海域与海岛管理</t>
  </si>
  <si>
    <t>2200121</t>
  </si>
  <si>
    <t xml:space="preserve">     自然资源国际合作与海洋权益维护</t>
  </si>
  <si>
    <t>2200122</t>
  </si>
  <si>
    <t xml:space="preserve">     自然资源卫星</t>
  </si>
  <si>
    <t>2200123</t>
  </si>
  <si>
    <t xml:space="preserve">     极地考察</t>
  </si>
  <si>
    <t>2200124</t>
  </si>
  <si>
    <t xml:space="preserve">     深海调查与资源开发</t>
  </si>
  <si>
    <t>2200125</t>
  </si>
  <si>
    <t xml:space="preserve">     海港航标维护</t>
  </si>
  <si>
    <t>2200126</t>
  </si>
  <si>
    <t xml:space="preserve">     海水淡化</t>
  </si>
  <si>
    <t>2200127</t>
  </si>
  <si>
    <t xml:space="preserve">     无居民海岛使用金支出</t>
  </si>
  <si>
    <t>2200128</t>
  </si>
  <si>
    <t xml:space="preserve">     海洋战略规划与预警监测</t>
  </si>
  <si>
    <t>2200129</t>
  </si>
  <si>
    <t xml:space="preserve">     基础测绘与地理信息监管</t>
  </si>
  <si>
    <t>2200150</t>
  </si>
  <si>
    <t>2200199</t>
  </si>
  <si>
    <t xml:space="preserve">     其他自然资源事务支出</t>
  </si>
  <si>
    <t>22005</t>
  </si>
  <si>
    <t xml:space="preserve">   气象事务</t>
  </si>
  <si>
    <t>2200501</t>
  </si>
  <si>
    <t>2200502</t>
  </si>
  <si>
    <t>2200503</t>
  </si>
  <si>
    <t>2200504</t>
  </si>
  <si>
    <t xml:space="preserve">     气象事业机构</t>
  </si>
  <si>
    <t>2200506</t>
  </si>
  <si>
    <t xml:space="preserve">     气象探测</t>
  </si>
  <si>
    <t>2200507</t>
  </si>
  <si>
    <t xml:space="preserve">     气象信息传输及管理</t>
  </si>
  <si>
    <t>2200508</t>
  </si>
  <si>
    <t xml:space="preserve">     气象预报预测</t>
  </si>
  <si>
    <t>2200509</t>
  </si>
  <si>
    <t xml:space="preserve">     气象服务</t>
  </si>
  <si>
    <t>2200510</t>
  </si>
  <si>
    <t xml:space="preserve">     气象装备保障维护</t>
  </si>
  <si>
    <t>2200511</t>
  </si>
  <si>
    <t xml:space="preserve">     气象基础设施建设与维修</t>
  </si>
  <si>
    <t>2200512</t>
  </si>
  <si>
    <t xml:space="preserve">     气象卫星</t>
  </si>
  <si>
    <t>2200513</t>
  </si>
  <si>
    <t xml:space="preserve">     气象法规与标准</t>
  </si>
  <si>
    <t>2200514</t>
  </si>
  <si>
    <t xml:space="preserve">     气象资金审计稽查</t>
  </si>
  <si>
    <t>2200599</t>
  </si>
  <si>
    <t xml:space="preserve">     其他气象事务支出</t>
  </si>
  <si>
    <t>22099</t>
  </si>
  <si>
    <t xml:space="preserve">   其他自然资源海洋气象等支出</t>
  </si>
  <si>
    <t xml:space="preserve">     其他自然资源海洋气象等支出</t>
  </si>
  <si>
    <t>22101</t>
  </si>
  <si>
    <t xml:space="preserve">   保障性安居工程支出</t>
  </si>
  <si>
    <t>2210101</t>
  </si>
  <si>
    <t xml:space="preserve">     廉租住房</t>
  </si>
  <si>
    <t>2210102</t>
  </si>
  <si>
    <t xml:space="preserve">     沉陷区治理</t>
  </si>
  <si>
    <t>2210103</t>
  </si>
  <si>
    <t xml:space="preserve">     棚户区改造</t>
  </si>
  <si>
    <t>2210104</t>
  </si>
  <si>
    <t xml:space="preserve">     少数民族地区游牧民定居工程</t>
  </si>
  <si>
    <t>2210105</t>
  </si>
  <si>
    <t xml:space="preserve">     农村危房改造</t>
  </si>
  <si>
    <t>2210106</t>
  </si>
  <si>
    <t xml:space="preserve">     公共租赁住房</t>
  </si>
  <si>
    <t>2210107</t>
  </si>
  <si>
    <t xml:space="preserve">     保障性住房租金补贴</t>
  </si>
  <si>
    <t>2210108</t>
  </si>
  <si>
    <t xml:space="preserve">     老旧小区改造</t>
  </si>
  <si>
    <t>2210109</t>
  </si>
  <si>
    <t xml:space="preserve">     住房租赁市场发展</t>
  </si>
  <si>
    <t xml:space="preserve">     配租型住房保障</t>
  </si>
  <si>
    <t>2210199</t>
  </si>
  <si>
    <t xml:space="preserve">     其他保障性安居工程支出</t>
  </si>
  <si>
    <t>22102</t>
  </si>
  <si>
    <t xml:space="preserve">   住房改革支出</t>
  </si>
  <si>
    <t>2210201</t>
  </si>
  <si>
    <t xml:space="preserve">     住房公积金</t>
  </si>
  <si>
    <t>2210202</t>
  </si>
  <si>
    <t xml:space="preserve">     提租补贴</t>
  </si>
  <si>
    <t>2210203</t>
  </si>
  <si>
    <t xml:space="preserve">     购房补贴</t>
  </si>
  <si>
    <t>22103</t>
  </si>
  <si>
    <t xml:space="preserve">   城乡社区住宅</t>
  </si>
  <si>
    <t>2210301</t>
  </si>
  <si>
    <t xml:space="preserve">     公有住房建设和维修改造支出</t>
  </si>
  <si>
    <t>2210302</t>
  </si>
  <si>
    <t xml:space="preserve">     住房公积金管理</t>
  </si>
  <si>
    <t>2210399</t>
  </si>
  <si>
    <t xml:space="preserve">     其他城乡社区住宅支出</t>
  </si>
  <si>
    <t>22201</t>
  </si>
  <si>
    <t xml:space="preserve">   粮油事务</t>
  </si>
  <si>
    <t>2220101</t>
  </si>
  <si>
    <t>2220102</t>
  </si>
  <si>
    <t>2220103</t>
  </si>
  <si>
    <t>2220104</t>
  </si>
  <si>
    <t xml:space="preserve">     财务与审计支出</t>
  </si>
  <si>
    <t>2220105</t>
  </si>
  <si>
    <t xml:space="preserve">     信息统计</t>
  </si>
  <si>
    <t>2220106</t>
  </si>
  <si>
    <t xml:space="preserve">     专项业务活动</t>
  </si>
  <si>
    <t>2220107</t>
  </si>
  <si>
    <t xml:space="preserve">     国家粮油差价补贴</t>
  </si>
  <si>
    <t>2220112</t>
  </si>
  <si>
    <t xml:space="preserve">     粮食财务挂账利息补贴</t>
  </si>
  <si>
    <t>2220113</t>
  </si>
  <si>
    <t xml:space="preserve">     粮食财务挂账消化款</t>
  </si>
  <si>
    <t>2220114</t>
  </si>
  <si>
    <t xml:space="preserve">     处理陈化粮补贴</t>
  </si>
  <si>
    <t>2220115</t>
  </si>
  <si>
    <t xml:space="preserve">     粮食风险基金</t>
  </si>
  <si>
    <t>2220118</t>
  </si>
  <si>
    <t xml:space="preserve">     粮油市场调控专项资金</t>
  </si>
  <si>
    <t xml:space="preserve">     设施建设</t>
  </si>
  <si>
    <t xml:space="preserve">     设施安全</t>
  </si>
  <si>
    <t xml:space="preserve">     物资保管体系</t>
  </si>
  <si>
    <t>2220150</t>
  </si>
  <si>
    <t>2220199</t>
  </si>
  <si>
    <t xml:space="preserve">     其他粮油事务支出</t>
  </si>
  <si>
    <t>22202</t>
  </si>
  <si>
    <t xml:space="preserve">   物资事务</t>
  </si>
  <si>
    <t>2220201</t>
  </si>
  <si>
    <t>2220202</t>
  </si>
  <si>
    <t>2220203</t>
  </si>
  <si>
    <t>2220204</t>
  </si>
  <si>
    <t xml:space="preserve">     铁路专用线</t>
  </si>
  <si>
    <t>2220205</t>
  </si>
  <si>
    <t xml:space="preserve">     护库武警和民兵支出</t>
  </si>
  <si>
    <t>2220206</t>
  </si>
  <si>
    <t xml:space="preserve">     物资保管与保养</t>
  </si>
  <si>
    <t>2220207</t>
  </si>
  <si>
    <t xml:space="preserve">     专项贷款利息</t>
  </si>
  <si>
    <t>2220209</t>
  </si>
  <si>
    <t xml:space="preserve">     物资转移</t>
  </si>
  <si>
    <t>2220210</t>
  </si>
  <si>
    <t xml:space="preserve">     物资轮换</t>
  </si>
  <si>
    <t>2220211</t>
  </si>
  <si>
    <t xml:space="preserve">     仓库建设</t>
  </si>
  <si>
    <t>2220212</t>
  </si>
  <si>
    <t xml:space="preserve">     仓库安防</t>
  </si>
  <si>
    <t>2220250</t>
  </si>
  <si>
    <t>2220299</t>
  </si>
  <si>
    <t xml:space="preserve">     其他物资事务支出</t>
  </si>
  <si>
    <t>22203</t>
  </si>
  <si>
    <t xml:space="preserve">   能源储备</t>
  </si>
  <si>
    <t>2220301</t>
  </si>
  <si>
    <t xml:space="preserve">     石油储备</t>
  </si>
  <si>
    <t>2220303</t>
  </si>
  <si>
    <t xml:space="preserve">     天然铀能源储备</t>
  </si>
  <si>
    <t>2220304</t>
  </si>
  <si>
    <t xml:space="preserve">     煤炭储备</t>
  </si>
  <si>
    <t xml:space="preserve">     成品油储备</t>
  </si>
  <si>
    <t>2220399</t>
  </si>
  <si>
    <t xml:space="preserve">     其他能源储备支出</t>
  </si>
  <si>
    <t>22204</t>
  </si>
  <si>
    <t xml:space="preserve">   粮油储备</t>
  </si>
  <si>
    <t>2220401</t>
  </si>
  <si>
    <t xml:space="preserve">     储备粮油补贴</t>
  </si>
  <si>
    <t>2220402</t>
  </si>
  <si>
    <t xml:space="preserve">     储备粮油差价补贴</t>
  </si>
  <si>
    <t>2220403</t>
  </si>
  <si>
    <t xml:space="preserve">     储备粮（油）库建设</t>
  </si>
  <si>
    <t>2220404</t>
  </si>
  <si>
    <t xml:space="preserve">     最低收购价政策支出</t>
  </si>
  <si>
    <t>2220499</t>
  </si>
  <si>
    <t xml:space="preserve">     其他粮油储备支出</t>
  </si>
  <si>
    <t>22205</t>
  </si>
  <si>
    <t xml:space="preserve">   重要商品储备</t>
  </si>
  <si>
    <t>2220501</t>
  </si>
  <si>
    <t xml:space="preserve">     棉花储备</t>
  </si>
  <si>
    <t>2220502</t>
  </si>
  <si>
    <t xml:space="preserve">     食糖储备</t>
  </si>
  <si>
    <t>2220503</t>
  </si>
  <si>
    <t xml:space="preserve">     肉类储备</t>
  </si>
  <si>
    <t>2220504</t>
  </si>
  <si>
    <t xml:space="preserve">     化肥储备</t>
  </si>
  <si>
    <t>2220505</t>
  </si>
  <si>
    <t xml:space="preserve">     农药储备</t>
  </si>
  <si>
    <t>2220506</t>
  </si>
  <si>
    <t xml:space="preserve">     边销茶储备</t>
  </si>
  <si>
    <t>2220507</t>
  </si>
  <si>
    <t xml:space="preserve">     羊毛储备</t>
  </si>
  <si>
    <t>2220508</t>
  </si>
  <si>
    <t xml:space="preserve">     医药储备</t>
  </si>
  <si>
    <t>2220509</t>
  </si>
  <si>
    <t xml:space="preserve">     食盐储备</t>
  </si>
  <si>
    <t>2220510</t>
  </si>
  <si>
    <t xml:space="preserve">     战略物资储备</t>
  </si>
  <si>
    <t xml:space="preserve">     应急物资储备</t>
  </si>
  <si>
    <t>2220599</t>
  </si>
  <si>
    <t xml:space="preserve">     其他重要商品储备支出</t>
  </si>
  <si>
    <t>22401</t>
  </si>
  <si>
    <t xml:space="preserve">   应急管理事务</t>
  </si>
  <si>
    <t>2240101</t>
  </si>
  <si>
    <t>2240102</t>
  </si>
  <si>
    <t>2240103</t>
  </si>
  <si>
    <t>2240104</t>
  </si>
  <si>
    <t xml:space="preserve">     灾害风险防治</t>
  </si>
  <si>
    <t>2240105</t>
  </si>
  <si>
    <t xml:space="preserve">     国务院安委会专项</t>
  </si>
  <si>
    <t>2240106</t>
  </si>
  <si>
    <t xml:space="preserve">     安全监管</t>
  </si>
  <si>
    <t>2240107</t>
  </si>
  <si>
    <t xml:space="preserve">     安全生产基础</t>
  </si>
  <si>
    <t>2240108</t>
  </si>
  <si>
    <t xml:space="preserve">     应急救援</t>
  </si>
  <si>
    <t>2240109</t>
  </si>
  <si>
    <t xml:space="preserve">     应急管理</t>
  </si>
  <si>
    <t>2240150</t>
  </si>
  <si>
    <t>2240199</t>
  </si>
  <si>
    <t xml:space="preserve">     其他应急管理支出</t>
  </si>
  <si>
    <t>22402</t>
  </si>
  <si>
    <t xml:space="preserve">   消防事务</t>
  </si>
  <si>
    <t>2240201</t>
  </si>
  <si>
    <t>2240202</t>
  </si>
  <si>
    <t>2240203</t>
  </si>
  <si>
    <t>2240204</t>
  </si>
  <si>
    <t xml:space="preserve">     消防应急救援</t>
  </si>
  <si>
    <t>2240299</t>
  </si>
  <si>
    <t xml:space="preserve">     其他消防事务支出</t>
  </si>
  <si>
    <t>22403</t>
  </si>
  <si>
    <t xml:space="preserve">   森林消防事务</t>
  </si>
  <si>
    <t>2240301</t>
  </si>
  <si>
    <t>2240302</t>
  </si>
  <si>
    <t>2240303</t>
  </si>
  <si>
    <t>2240304</t>
  </si>
  <si>
    <t xml:space="preserve">     森林消防应急救援</t>
  </si>
  <si>
    <t>2240399</t>
  </si>
  <si>
    <t xml:space="preserve">     其他森林消防事务支出</t>
  </si>
  <si>
    <t>22404</t>
  </si>
  <si>
    <t xml:space="preserve">   煤矿安全</t>
  </si>
  <si>
    <t>2240401</t>
  </si>
  <si>
    <t>2240402</t>
  </si>
  <si>
    <t>2240403</t>
  </si>
  <si>
    <t>2240404</t>
  </si>
  <si>
    <t xml:space="preserve">     煤矿安全监察事务</t>
  </si>
  <si>
    <t>2240405</t>
  </si>
  <si>
    <t xml:space="preserve">     煤矿应急救援事务</t>
  </si>
  <si>
    <t>2240450</t>
  </si>
  <si>
    <t>2240499</t>
  </si>
  <si>
    <t xml:space="preserve">     其他煤矿安全支出</t>
  </si>
  <si>
    <t>22405</t>
  </si>
  <si>
    <t xml:space="preserve">   地震事务</t>
  </si>
  <si>
    <t>2240501</t>
  </si>
  <si>
    <t>2240502</t>
  </si>
  <si>
    <t>2240503</t>
  </si>
  <si>
    <t>2240504</t>
  </si>
  <si>
    <t xml:space="preserve">     地震监测</t>
  </si>
  <si>
    <t>2240505</t>
  </si>
  <si>
    <t xml:space="preserve">     地震预测预报</t>
  </si>
  <si>
    <t>2240506</t>
  </si>
  <si>
    <t xml:space="preserve">     地震灾害预防</t>
  </si>
  <si>
    <t>2240507</t>
  </si>
  <si>
    <t xml:space="preserve">     地震应急救援</t>
  </si>
  <si>
    <t>2240508</t>
  </si>
  <si>
    <t xml:space="preserve">     地震环境探察</t>
  </si>
  <si>
    <t>2240509</t>
  </si>
  <si>
    <t xml:space="preserve">     防震减灾信息管理</t>
  </si>
  <si>
    <t>2240510</t>
  </si>
  <si>
    <t xml:space="preserve">     防震减灾基础管理</t>
  </si>
  <si>
    <t>2240550</t>
  </si>
  <si>
    <t xml:space="preserve">     地震事业机构</t>
  </si>
  <si>
    <t>2240599</t>
  </si>
  <si>
    <t xml:space="preserve">     其他地震事务支出</t>
  </si>
  <si>
    <t>22406</t>
  </si>
  <si>
    <t xml:space="preserve">   自然灾害防治</t>
  </si>
  <si>
    <t>2240601</t>
  </si>
  <si>
    <t xml:space="preserve">     地质灾害防治</t>
  </si>
  <si>
    <t>2240602</t>
  </si>
  <si>
    <t xml:space="preserve">     森林草原防灾减灾</t>
  </si>
  <si>
    <t>2240699</t>
  </si>
  <si>
    <t xml:space="preserve">     其他自然灾害防治支出</t>
  </si>
  <si>
    <t>22407</t>
  </si>
  <si>
    <t xml:space="preserve">   自然灾害救灾及恢复重建支出</t>
  </si>
  <si>
    <t>2240701</t>
  </si>
  <si>
    <t xml:space="preserve">     中央自然灾害生活补助</t>
  </si>
  <si>
    <t>2240702</t>
  </si>
  <si>
    <t xml:space="preserve">     地方自然灾害生活补助</t>
  </si>
  <si>
    <t>2240703</t>
  </si>
  <si>
    <t xml:space="preserve">     自然灾害救灾补助</t>
  </si>
  <si>
    <t>2240704</t>
  </si>
  <si>
    <t xml:space="preserve">     自然灾害灾后重建补助</t>
  </si>
  <si>
    <t>2240799</t>
  </si>
  <si>
    <t xml:space="preserve">     其他自然灾害救灾及恢复重建支出</t>
  </si>
  <si>
    <t>22499</t>
  </si>
  <si>
    <t xml:space="preserve">   其他灾害防治及应急管理支出</t>
  </si>
  <si>
    <t>2249999</t>
  </si>
  <si>
    <t xml:space="preserve">     其他灾害防治及应急管理支出</t>
  </si>
  <si>
    <t>23203</t>
  </si>
  <si>
    <t xml:space="preserve">   地方政府一般债务付息支出</t>
  </si>
  <si>
    <t>2320301</t>
  </si>
  <si>
    <t xml:space="preserve">     地方政府一般债券付息支出</t>
  </si>
  <si>
    <t>2320302</t>
  </si>
  <si>
    <t xml:space="preserve">     地方政府向外国政府借款付息支出</t>
  </si>
  <si>
    <t>2320303</t>
  </si>
  <si>
    <t xml:space="preserve">     地方政府向国际组织借款付息支出</t>
  </si>
  <si>
    <t xml:space="preserve">     地方政府其他一般债务付息支出</t>
  </si>
  <si>
    <t>23303</t>
  </si>
  <si>
    <t xml:space="preserve">   地方政府一般债务发行费用支出</t>
  </si>
  <si>
    <t>22902</t>
  </si>
  <si>
    <t xml:space="preserve">   年初预留</t>
  </si>
  <si>
    <t>22999</t>
  </si>
  <si>
    <t>县本级一般公共预算支出</t>
  </si>
  <si>
    <t>1-5  2026年昆明市禄劝县本级一般公共预算政府预算经济分类表（基本支出）</t>
  </si>
  <si>
    <t>经济科目名称</t>
  </si>
  <si>
    <t>机关工资福利支出</t>
  </si>
  <si>
    <t xml:space="preserve">  工资奖金津补贴</t>
  </si>
  <si>
    <t xml:space="preserve">  社会保障缴费</t>
  </si>
  <si>
    <t xml:space="preserve">  住房公积金</t>
  </si>
  <si>
    <t xml:space="preserve">  其他工资福利支出</t>
  </si>
  <si>
    <t>机关商品和服务支出</t>
  </si>
  <si>
    <t xml:space="preserve">  办公经费</t>
  </si>
  <si>
    <t xml:space="preserve">  会议费</t>
  </si>
  <si>
    <t xml:space="preserve">  培训费</t>
  </si>
  <si>
    <t xml:space="preserve">  专用材料购置费</t>
  </si>
  <si>
    <t xml:space="preserve">  委托业务费  </t>
  </si>
  <si>
    <t xml:space="preserve">  公务接待费</t>
  </si>
  <si>
    <t xml:space="preserve">  因公出国（境）费用</t>
  </si>
  <si>
    <t xml:space="preserve">  公务用车运行维护费</t>
  </si>
  <si>
    <t xml:space="preserve">  维修(护)费</t>
  </si>
  <si>
    <t xml:space="preserve">  其他商品和服务支出</t>
  </si>
  <si>
    <t>机关资本性支出</t>
  </si>
  <si>
    <t xml:space="preserve">  设备购置</t>
  </si>
  <si>
    <t>对事业单位经常性补助</t>
  </si>
  <si>
    <t xml:space="preserve">  工资福利支出</t>
  </si>
  <si>
    <t xml:space="preserve">  商品和服务支出</t>
  </si>
  <si>
    <t xml:space="preserve">  费用补贴</t>
  </si>
  <si>
    <t>对事业单位资本性补助</t>
  </si>
  <si>
    <t xml:space="preserve">  资本性支出(一)</t>
  </si>
  <si>
    <t>对个人和家庭的补助</t>
  </si>
  <si>
    <t xml:space="preserve">  社会福利和救助</t>
  </si>
  <si>
    <t xml:space="preserve">  助学金</t>
  </si>
  <si>
    <t xml:space="preserve">  离退休费</t>
  </si>
  <si>
    <t xml:space="preserve">  其他对个人和家庭的补助</t>
  </si>
  <si>
    <t>支  出  合  计</t>
  </si>
  <si>
    <t>1-6  2026年昆明市禄劝县县本级一般公共预算支出表(县对下转移支付项目)</t>
  </si>
  <si>
    <t>项       目</t>
  </si>
  <si>
    <t>其中：延续项目</t>
  </si>
  <si>
    <t>其中：新增项目</t>
  </si>
  <si>
    <t>一般公共服务支出</t>
  </si>
  <si>
    <t>……</t>
  </si>
  <si>
    <t>国防支出</t>
  </si>
  <si>
    <t>公共安全支出</t>
  </si>
  <si>
    <t>教育支出</t>
  </si>
  <si>
    <t>科学技术支出</t>
  </si>
  <si>
    <t>文化旅游教育与传媒支出</t>
  </si>
  <si>
    <t>社会保障和就业支出</t>
  </si>
  <si>
    <t>卫生健康支出</t>
  </si>
  <si>
    <t>节能环保支出</t>
  </si>
  <si>
    <t>农林水支出</t>
  </si>
  <si>
    <t>交通运输支出</t>
  </si>
  <si>
    <t>资源勘探工业信息等支出</t>
  </si>
  <si>
    <t>商业服务业等支出</t>
  </si>
  <si>
    <t>金融支出</t>
  </si>
  <si>
    <t>自然资源海洋气象等支出</t>
  </si>
  <si>
    <t>住房保障支出</t>
  </si>
  <si>
    <t>粮油物资储备支出</t>
  </si>
  <si>
    <t>灾害防治及应急管理支出</t>
  </si>
  <si>
    <t>债务付息支出</t>
  </si>
  <si>
    <t>合计</t>
  </si>
  <si>
    <t>本页无数据。空表说明：禄劝县一般公共预算无对下转移支付。</t>
  </si>
  <si>
    <t>1-7  2026年昆明市禄劝县分地区税收返还和转移支付预算表</t>
  </si>
  <si>
    <t>州（市）</t>
  </si>
  <si>
    <t>税收返还</t>
  </si>
  <si>
    <t>转移支付</t>
  </si>
  <si>
    <t>一、提前下达数</t>
  </si>
  <si>
    <t>二、预算数</t>
  </si>
  <si>
    <t>本页无数据。空表说明：禄劝县无对下财政转移支付。</t>
  </si>
  <si>
    <t>1-8  2026年昆明市禄劝县县本级“三公”经费预算财政拨款情况统计表</t>
  </si>
  <si>
    <t>2025年预算数</t>
  </si>
  <si>
    <t>比上年增、减情况</t>
  </si>
  <si>
    <t>增、减金额</t>
  </si>
  <si>
    <t>增、减幅度</t>
  </si>
  <si>
    <t>1.因公出国（境）费</t>
  </si>
  <si>
    <t>2.公务接待费</t>
  </si>
  <si>
    <t>3.公务用车购置及运行费</t>
  </si>
  <si>
    <t>其中：（1）公务用车购置费</t>
  </si>
  <si>
    <t xml:space="preserve">      （2）公务用车运行费</t>
  </si>
  <si>
    <r>
      <rPr>
        <sz val="12"/>
        <rFont val="宋体"/>
        <charset val="134"/>
        <scheme val="minor"/>
      </rPr>
      <t xml:space="preserve">注：                                                                                                                               一、按照党中央、国务院有关文件及部门预算管理有关规定，“三公”经费包括因公出国（境）费、公务用车购置及运行费和公务接待费。（1）因公出国（境）费，指单位工作人员公务出国（境）的住宿费、旅费、伙食补助费、杂费、培训费等支出。（2）公务用车购置及运行费，指单位公务用车购置费及租用费、燃料费、维修费、过路过桥费、保险费、安全奖励费用等支出，公务用车指用于履行公务的机动车辆，包括领导干部专车、一般公务用车和执法执勤用车。（3）公务接待费，指单位按规定开支的各类公务接待（含外宾接待）支出。                                
</t>
    </r>
    <r>
      <rPr>
        <sz val="12"/>
        <color theme="1"/>
        <rFont val="宋体"/>
        <charset val="134"/>
        <scheme val="minor"/>
      </rPr>
      <t>二、“三公”经费情况说明：2026年我县公务用车运行费较上年减少3万元，原因是公务用车实有数变化。</t>
    </r>
  </si>
  <si>
    <t>2-1  2026年昆明市禄劝县政府性基金预算收入情况表</t>
  </si>
  <si>
    <t>1030102</t>
  </si>
  <si>
    <t>一、农网还贷资金收入</t>
  </si>
  <si>
    <t>1030112</t>
  </si>
  <si>
    <t>二、海南省高等级公路车辆通行附加费收入</t>
  </si>
  <si>
    <t>1030115</t>
  </si>
  <si>
    <t>三、港口建设费收入</t>
  </si>
  <si>
    <t>1030129</t>
  </si>
  <si>
    <t>四、国家电影事业发展专项资金收入</t>
  </si>
  <si>
    <t>1030146</t>
  </si>
  <si>
    <t>五、国有土地收益基金收入</t>
  </si>
  <si>
    <t>1030147</t>
  </si>
  <si>
    <t>六、农业土地开发资金收入</t>
  </si>
  <si>
    <t>1030148</t>
  </si>
  <si>
    <t>七、国有土地使用权出让收入</t>
  </si>
  <si>
    <t>103014801</t>
  </si>
  <si>
    <t xml:space="preserve">  土地出让价款收入</t>
  </si>
  <si>
    <t>103014802</t>
  </si>
  <si>
    <t xml:space="preserve">  补缴的土地价款</t>
  </si>
  <si>
    <t>103014803</t>
  </si>
  <si>
    <t xml:space="preserve">  划拨土地收入</t>
  </si>
  <si>
    <t>103014898</t>
  </si>
  <si>
    <t xml:space="preserve">  缴纳新增建设用地土地有偿使用费</t>
  </si>
  <si>
    <t>103014899</t>
  </si>
  <si>
    <t xml:space="preserve">  其他土地出让收入</t>
  </si>
  <si>
    <t>1030150</t>
  </si>
  <si>
    <t>八、大中型水库库区基金收入</t>
  </si>
  <si>
    <t>1030155</t>
  </si>
  <si>
    <t>九、彩票公益金收入</t>
  </si>
  <si>
    <t>103015501</t>
  </si>
  <si>
    <t xml:space="preserve">  福利彩票公益金收入</t>
  </si>
  <si>
    <t>103015502</t>
  </si>
  <si>
    <t xml:space="preserve">  体育彩票公益金收入</t>
  </si>
  <si>
    <t>1030156</t>
  </si>
  <si>
    <t>十、城市基础设施配套费收入</t>
  </si>
  <si>
    <t>1030157</t>
  </si>
  <si>
    <t>十一、小型水库移民扶助基金收入</t>
  </si>
  <si>
    <t>1030158</t>
  </si>
  <si>
    <t>十二、国家重大水利工程建设基金收入</t>
  </si>
  <si>
    <t>1030159</t>
  </si>
  <si>
    <t>十三、车辆通行费</t>
  </si>
  <si>
    <t>1030178</t>
  </si>
  <si>
    <t>十四、污水处理费收入</t>
  </si>
  <si>
    <t>1030180</t>
  </si>
  <si>
    <t>十五、彩票发行机构和彩票销售机构的业务费用</t>
  </si>
  <si>
    <t>1030199</t>
  </si>
  <si>
    <t>十六、其他政府性基金收入</t>
  </si>
  <si>
    <t>10310</t>
  </si>
  <si>
    <t>十七、专项债券对应项目专项收入</t>
  </si>
  <si>
    <t>全县政府性基金预算收入</t>
  </si>
  <si>
    <t>地方政府专项债务收入</t>
  </si>
  <si>
    <t xml:space="preserve">  政府性基金转移收入</t>
  </si>
  <si>
    <t xml:space="preserve">     政府性基金补助收入</t>
  </si>
  <si>
    <t xml:space="preserve">     抗疫特别国债转移支付收入</t>
  </si>
  <si>
    <t>2-2  2026年昆明市禄劝县政府性基金预算支出情况表</t>
  </si>
  <si>
    <t>一、文化旅游体育与传媒支出</t>
  </si>
  <si>
    <t>20707</t>
  </si>
  <si>
    <t xml:space="preserve">   国家电影事业发展专项资金安排的支出</t>
  </si>
  <si>
    <t>2070701</t>
  </si>
  <si>
    <t xml:space="preserve">      资助国产影片放映</t>
  </si>
  <si>
    <t>2070702</t>
  </si>
  <si>
    <t xml:space="preserve">      资助影院建设</t>
  </si>
  <si>
    <t>2070703</t>
  </si>
  <si>
    <t xml:space="preserve">      资助少数民族语电影译制</t>
  </si>
  <si>
    <t>2070704</t>
  </si>
  <si>
    <t xml:space="preserve">      购买农村电影公益性放映版权服务</t>
  </si>
  <si>
    <t>2070799</t>
  </si>
  <si>
    <t xml:space="preserve">      其他国家电影事业发展专项资金支出</t>
  </si>
  <si>
    <t>20709</t>
  </si>
  <si>
    <t xml:space="preserve">   旅游发展基金支出</t>
  </si>
  <si>
    <t>2070901</t>
  </si>
  <si>
    <t xml:space="preserve">      宣传促销</t>
  </si>
  <si>
    <t>2070902</t>
  </si>
  <si>
    <t xml:space="preserve">      行业规划</t>
  </si>
  <si>
    <t>2070903</t>
  </si>
  <si>
    <t xml:space="preserve">      旅游事业补助</t>
  </si>
  <si>
    <t>2070904</t>
  </si>
  <si>
    <t xml:space="preserve">      地方旅游开发项目补助</t>
  </si>
  <si>
    <t>2070999</t>
  </si>
  <si>
    <t xml:space="preserve">      其他旅游发展基金支出 </t>
  </si>
  <si>
    <t>20710</t>
  </si>
  <si>
    <t xml:space="preserve">   国家电影事业发展专项资金对应专项债务收入安排的支出</t>
  </si>
  <si>
    <t>2071001</t>
  </si>
  <si>
    <t xml:space="preserve">      资助城市影院</t>
  </si>
  <si>
    <t>2071099</t>
  </si>
  <si>
    <t xml:space="preserve">      其他国家电影事业发展专项资金对应专项债务收入支出</t>
  </si>
  <si>
    <t>二、社会保障和就业支出</t>
  </si>
  <si>
    <t>20822</t>
  </si>
  <si>
    <t xml:space="preserve">    大中型水库移民后期扶持基金支出</t>
  </si>
  <si>
    <t>2082201</t>
  </si>
  <si>
    <t xml:space="preserve">      移民补助</t>
  </si>
  <si>
    <t>2082202</t>
  </si>
  <si>
    <t xml:space="preserve">      基础设施建设和经济发展</t>
  </si>
  <si>
    <t>2082299</t>
  </si>
  <si>
    <t xml:space="preserve">      其他大中型水库移民后期扶持基金支出</t>
  </si>
  <si>
    <t>20823</t>
  </si>
  <si>
    <t xml:space="preserve">    小型水库移民扶助基金安排的支出</t>
  </si>
  <si>
    <t>2082301</t>
  </si>
  <si>
    <t>2082302</t>
  </si>
  <si>
    <t>2082399</t>
  </si>
  <si>
    <t xml:space="preserve">      其他小型水库移民扶助基金支出</t>
  </si>
  <si>
    <t>20829</t>
  </si>
  <si>
    <t xml:space="preserve">    小型水库移民扶助基金对应专项债务收入安排的支出</t>
  </si>
  <si>
    <t>2082901</t>
  </si>
  <si>
    <t>2082999</t>
  </si>
  <si>
    <t xml:space="preserve">      其他小型水库移民扶助基金对应专项债务收入安排的支出</t>
  </si>
  <si>
    <t>三、节能环保支出</t>
  </si>
  <si>
    <t>21160</t>
  </si>
  <si>
    <t xml:space="preserve">    可再生能源电价附加收入安排的支出</t>
  </si>
  <si>
    <t xml:space="preserve">      风力发电补助</t>
  </si>
  <si>
    <t xml:space="preserve">      太阳能发电补助</t>
  </si>
  <si>
    <t xml:space="preserve">      生物质能发电补助</t>
  </si>
  <si>
    <t xml:space="preserve">      其他可再生能源电价附加收入安排的支出</t>
  </si>
  <si>
    <t xml:space="preserve">    废弃电器电子产品处理基金支出</t>
  </si>
  <si>
    <t xml:space="preserve">      回收处理费用补贴</t>
  </si>
  <si>
    <t xml:space="preserve">      信息系统建设</t>
  </si>
  <si>
    <t xml:space="preserve">      基金征管经费</t>
  </si>
  <si>
    <t xml:space="preserve">      其他废弃电器电子产品处理基金支出</t>
  </si>
  <si>
    <t>四、城乡社区支出</t>
  </si>
  <si>
    <t>21208</t>
  </si>
  <si>
    <t xml:space="preserve">    国有土地使用权出让收入安排的支出</t>
  </si>
  <si>
    <t>2120801</t>
  </si>
  <si>
    <t xml:space="preserve">      征地和拆迁补偿支出</t>
  </si>
  <si>
    <t>2120802</t>
  </si>
  <si>
    <t xml:space="preserve">      土地开发支出</t>
  </si>
  <si>
    <t>2120803</t>
  </si>
  <si>
    <t xml:space="preserve">      城市建设支出</t>
  </si>
  <si>
    <t>2120804</t>
  </si>
  <si>
    <t xml:space="preserve">      农村基础设施建设支出</t>
  </si>
  <si>
    <t>2120805</t>
  </si>
  <si>
    <t xml:space="preserve">      补助被征地农民支出</t>
  </si>
  <si>
    <t>2120806</t>
  </si>
  <si>
    <t xml:space="preserve">      土地出让业务支出</t>
  </si>
  <si>
    <t>2120807</t>
  </si>
  <si>
    <t xml:space="preserve">      廉租住房支出</t>
  </si>
  <si>
    <t>2120809</t>
  </si>
  <si>
    <t xml:space="preserve">      支付破产或改制企业职工安置费</t>
  </si>
  <si>
    <t>2120810</t>
  </si>
  <si>
    <t xml:space="preserve">      棚户区改造支出</t>
  </si>
  <si>
    <t>2120811</t>
  </si>
  <si>
    <t xml:space="preserve">      公共租赁住房支出</t>
  </si>
  <si>
    <t>2120813</t>
  </si>
  <si>
    <t xml:space="preserve">      保障性住房租金补贴</t>
  </si>
  <si>
    <t xml:space="preserve">      农业生产发展支出</t>
  </si>
  <si>
    <t xml:space="preserve">      农村社会事业支出</t>
  </si>
  <si>
    <t xml:space="preserve">      农业农村生态环境支出</t>
  </si>
  <si>
    <t>2120899</t>
  </si>
  <si>
    <t xml:space="preserve">      其他国有土地使用权出让收入安排的支出</t>
  </si>
  <si>
    <t>21210</t>
  </si>
  <si>
    <t xml:space="preserve">    国有土地收益基金安排的支出</t>
  </si>
  <si>
    <t>2121001</t>
  </si>
  <si>
    <t>2121002</t>
  </si>
  <si>
    <t>2121099</t>
  </si>
  <si>
    <t xml:space="preserve">      其他国有土地收益基金支出</t>
  </si>
  <si>
    <t>21211</t>
  </si>
  <si>
    <t xml:space="preserve">    农业土地开发资金安排的支出</t>
  </si>
  <si>
    <t>21213</t>
  </si>
  <si>
    <t xml:space="preserve">    城市基础设施配套费安排的支出</t>
  </si>
  <si>
    <t>2121301</t>
  </si>
  <si>
    <t xml:space="preserve">      城市公共设施</t>
  </si>
  <si>
    <t>2121302</t>
  </si>
  <si>
    <t xml:space="preserve">      城市环境卫生</t>
  </si>
  <si>
    <t>2121303</t>
  </si>
  <si>
    <t xml:space="preserve">      公有房屋</t>
  </si>
  <si>
    <t>2121304</t>
  </si>
  <si>
    <t xml:space="preserve">      城市防洪</t>
  </si>
  <si>
    <t>2121399</t>
  </si>
  <si>
    <t xml:space="preserve">      其他城市基础设施配套费安排的支出</t>
  </si>
  <si>
    <t>21214</t>
  </si>
  <si>
    <t xml:space="preserve">    污水处理费收入安排的支出</t>
  </si>
  <si>
    <t>2121401</t>
  </si>
  <si>
    <t xml:space="preserve">      污水处理设施建设和运营</t>
  </si>
  <si>
    <t>2121402</t>
  </si>
  <si>
    <t xml:space="preserve">      代征手续费</t>
  </si>
  <si>
    <t>2121499</t>
  </si>
  <si>
    <t xml:space="preserve">      其他污水处理费安排的支出</t>
  </si>
  <si>
    <t>21215</t>
  </si>
  <si>
    <t xml:space="preserve">    土地储备专项债券收入安排的支出</t>
  </si>
  <si>
    <t>2121501</t>
  </si>
  <si>
    <t>2121502</t>
  </si>
  <si>
    <t>2121599</t>
  </si>
  <si>
    <t xml:space="preserve">      其他土地储备专项债券收入安排的支出</t>
  </si>
  <si>
    <t>21216</t>
  </si>
  <si>
    <t xml:space="preserve">    棚户区改造专项债券收入安排的支出</t>
  </si>
  <si>
    <t>2121601</t>
  </si>
  <si>
    <t>2121602</t>
  </si>
  <si>
    <t>2121699</t>
  </si>
  <si>
    <t xml:space="preserve">      其他棚户区改造专项债券收入安排的支出</t>
  </si>
  <si>
    <t>21217</t>
  </si>
  <si>
    <t xml:space="preserve">    城市基础设施配套费对应专项债务收入安排的支出</t>
  </si>
  <si>
    <t>2121701</t>
  </si>
  <si>
    <t>2121702</t>
  </si>
  <si>
    <t>2121703</t>
  </si>
  <si>
    <t>2121704</t>
  </si>
  <si>
    <t>2121799</t>
  </si>
  <si>
    <t xml:space="preserve">      其他城市基础设施配套费对应专项债务收入安排的支出</t>
  </si>
  <si>
    <t>21218</t>
  </si>
  <si>
    <t xml:space="preserve">    污水处理费对应专项债务收入安排的支出</t>
  </si>
  <si>
    <t>2121801</t>
  </si>
  <si>
    <t>2121899</t>
  </si>
  <si>
    <t xml:space="preserve">      其他污水处理费对应专项债务收入安排的支出</t>
  </si>
  <si>
    <t>21219</t>
  </si>
  <si>
    <t xml:space="preserve">    国有土地使用权出让收入对应专项债务收入安排的支出</t>
  </si>
  <si>
    <t>2121901</t>
  </si>
  <si>
    <t>2121902</t>
  </si>
  <si>
    <t>2121903</t>
  </si>
  <si>
    <t>2121904</t>
  </si>
  <si>
    <t>2121905</t>
  </si>
  <si>
    <t>2121906</t>
  </si>
  <si>
    <t>2121907</t>
  </si>
  <si>
    <t>2121999</t>
  </si>
  <si>
    <t xml:space="preserve">      其他国有土地使用权出让收入对应专项债务收入安排的支出</t>
  </si>
  <si>
    <t>21298</t>
  </si>
  <si>
    <t xml:space="preserve">   超长期特别国债安排的支出</t>
  </si>
  <si>
    <t>2129801</t>
  </si>
  <si>
    <t xml:space="preserve">     城乡社区公共设施</t>
  </si>
  <si>
    <t>2129899</t>
  </si>
  <si>
    <t>五、农林水支出</t>
  </si>
  <si>
    <t>21366</t>
  </si>
  <si>
    <t xml:space="preserve">    大中型水库库区基金安排的支出</t>
  </si>
  <si>
    <t>2136601</t>
  </si>
  <si>
    <t>2136602</t>
  </si>
  <si>
    <t xml:space="preserve">      解决移民遗留问题</t>
  </si>
  <si>
    <t>2136603</t>
  </si>
  <si>
    <t xml:space="preserve">      库区防护工程维护</t>
  </si>
  <si>
    <t>2136699</t>
  </si>
  <si>
    <t xml:space="preserve">      其他大中型水库库区基金支出</t>
  </si>
  <si>
    <t>21367</t>
  </si>
  <si>
    <t xml:space="preserve">    三峡水库库区基金支出</t>
  </si>
  <si>
    <t>2136701</t>
  </si>
  <si>
    <t>2136702</t>
  </si>
  <si>
    <t>2136703</t>
  </si>
  <si>
    <t xml:space="preserve">      库区维护和管理</t>
  </si>
  <si>
    <t>2136799</t>
  </si>
  <si>
    <t xml:space="preserve">      其他三峡水库库区基金支出</t>
  </si>
  <si>
    <t>21369</t>
  </si>
  <si>
    <t xml:space="preserve">    国家重大水利工程建设基金安排的支出</t>
  </si>
  <si>
    <t>2136901</t>
  </si>
  <si>
    <t xml:space="preserve">      南水北调工程建设</t>
  </si>
  <si>
    <t>2136902</t>
  </si>
  <si>
    <t xml:space="preserve">      三峡后续工作</t>
  </si>
  <si>
    <t>2136903</t>
  </si>
  <si>
    <t xml:space="preserve">      地方重大水利工程建设</t>
  </si>
  <si>
    <t>2136999</t>
  </si>
  <si>
    <t xml:space="preserve">      其他重大水利工程建设基金支出</t>
  </si>
  <si>
    <t xml:space="preserve">    大中型水库库区基金对应专项债务收入安排的支出</t>
  </si>
  <si>
    <t xml:space="preserve">      其他大中型水库库区基金对应专项债务收入支出</t>
  </si>
  <si>
    <t xml:space="preserve">    国家重大水利工程建设基金对应专项债务收入安排的支出</t>
  </si>
  <si>
    <t xml:space="preserve">      三峡工程后续工作</t>
  </si>
  <si>
    <t xml:space="preserve">      其他重大水利工程建设基金对应专项债务收入支出</t>
  </si>
  <si>
    <t xml:space="preserve">   大中型水库移民后期扶持基金支出</t>
  </si>
  <si>
    <t xml:space="preserve">    移民补助</t>
  </si>
  <si>
    <t xml:space="preserve">    基础设施建设和经济发展</t>
  </si>
  <si>
    <t xml:space="preserve">    其他大中型水库移民后期扶持基金支出</t>
  </si>
  <si>
    <t xml:space="preserve">   小型水库移民扶助基金安排的支出</t>
  </si>
  <si>
    <t xml:space="preserve">    其他小型水库移民扶助基金支出</t>
  </si>
  <si>
    <t xml:space="preserve">   小型水库移民扶助基金对应专项债务收入安排的支出</t>
  </si>
  <si>
    <t xml:space="preserve">   基础设施建设和经济发展</t>
  </si>
  <si>
    <t xml:space="preserve">   其他小型水库移民扶助基金对应专项债务收入安排的支出</t>
  </si>
  <si>
    <t>21398</t>
  </si>
  <si>
    <t xml:space="preserve">  超长期特别国债安排的支出</t>
  </si>
  <si>
    <t>2139801</t>
  </si>
  <si>
    <t xml:space="preserve">   农业农村支出</t>
  </si>
  <si>
    <t>2139802</t>
  </si>
  <si>
    <t xml:space="preserve">   水利支出</t>
  </si>
  <si>
    <t>2139899</t>
  </si>
  <si>
    <t>六、交通运输支出</t>
  </si>
  <si>
    <t>21460</t>
  </si>
  <si>
    <t xml:space="preserve">    海南省高等级公路车辆通行附加费安排的支出</t>
  </si>
  <si>
    <t>2146001</t>
  </si>
  <si>
    <t xml:space="preserve">      公路建设</t>
  </si>
  <si>
    <t>2146002</t>
  </si>
  <si>
    <t xml:space="preserve">      公路养护</t>
  </si>
  <si>
    <t>2146003</t>
  </si>
  <si>
    <t xml:space="preserve">      公路还贷</t>
  </si>
  <si>
    <t>2146099</t>
  </si>
  <si>
    <t xml:space="preserve">      其他海南省高等级公路车辆通行附加费安排的支出</t>
  </si>
  <si>
    <t>21462</t>
  </si>
  <si>
    <t xml:space="preserve">    车辆通行费安排的支出</t>
  </si>
  <si>
    <t>2146201</t>
  </si>
  <si>
    <t>2146202</t>
  </si>
  <si>
    <t xml:space="preserve">      政府还贷公路养护</t>
  </si>
  <si>
    <t>2146203</t>
  </si>
  <si>
    <t xml:space="preserve">      政府还贷公路管理</t>
  </si>
  <si>
    <t>2146299</t>
  </si>
  <si>
    <t xml:space="preserve">      其他车辆通行费安排的支出</t>
  </si>
  <si>
    <t>21463</t>
  </si>
  <si>
    <t xml:space="preserve">    港口建设费安排的支出</t>
  </si>
  <si>
    <t>2146301</t>
  </si>
  <si>
    <t xml:space="preserve">      港口设施</t>
  </si>
  <si>
    <t>2146302</t>
  </si>
  <si>
    <t xml:space="preserve">      航道建设和维护</t>
  </si>
  <si>
    <t>2146303</t>
  </si>
  <si>
    <t xml:space="preserve">      航运保障系统建设</t>
  </si>
  <si>
    <t>2146399</t>
  </si>
  <si>
    <t xml:space="preserve">      其他港口建设费安排的支出</t>
  </si>
  <si>
    <t>21464</t>
  </si>
  <si>
    <t xml:space="preserve">    铁路建设基金支出</t>
  </si>
  <si>
    <t>2146401</t>
  </si>
  <si>
    <t xml:space="preserve">      铁路建设投资</t>
  </si>
  <si>
    <t>2146402</t>
  </si>
  <si>
    <t xml:space="preserve">      购置铁路机车车辆</t>
  </si>
  <si>
    <t>2146403</t>
  </si>
  <si>
    <t xml:space="preserve">      铁路还贷</t>
  </si>
  <si>
    <t>2146404</t>
  </si>
  <si>
    <t xml:space="preserve">      建设项目铺底资金</t>
  </si>
  <si>
    <t>2146405</t>
  </si>
  <si>
    <t xml:space="preserve">      勘测设计</t>
  </si>
  <si>
    <t>2146406</t>
  </si>
  <si>
    <t xml:space="preserve">      注册资本金</t>
  </si>
  <si>
    <t>2146407</t>
  </si>
  <si>
    <t xml:space="preserve">      周转资金</t>
  </si>
  <si>
    <t>2146499</t>
  </si>
  <si>
    <t xml:space="preserve">      其他铁路建设基金支出</t>
  </si>
  <si>
    <t>21468</t>
  </si>
  <si>
    <t xml:space="preserve">    船舶油污损害赔偿基金支出</t>
  </si>
  <si>
    <t>2146801</t>
  </si>
  <si>
    <t xml:space="preserve">      应急处置费用</t>
  </si>
  <si>
    <t>2146802</t>
  </si>
  <si>
    <t xml:space="preserve">      控制清除污染</t>
  </si>
  <si>
    <t>2146803</t>
  </si>
  <si>
    <t xml:space="preserve">      损失补偿</t>
  </si>
  <si>
    <t>2146804</t>
  </si>
  <si>
    <t xml:space="preserve">      生态恢复</t>
  </si>
  <si>
    <t>2146805</t>
  </si>
  <si>
    <t xml:space="preserve">      监视监测</t>
  </si>
  <si>
    <t>2146899</t>
  </si>
  <si>
    <t xml:space="preserve">      其他船舶油污损害赔偿基金支出</t>
  </si>
  <si>
    <t>21469</t>
  </si>
  <si>
    <t xml:space="preserve">    民航发展基金支出</t>
  </si>
  <si>
    <t>2146901</t>
  </si>
  <si>
    <t xml:space="preserve">      民航机场建设</t>
  </si>
  <si>
    <t>2146902</t>
  </si>
  <si>
    <t xml:space="preserve">      空管系统建设</t>
  </si>
  <si>
    <t>2146903</t>
  </si>
  <si>
    <t xml:space="preserve">      民航安全</t>
  </si>
  <si>
    <t>2146904</t>
  </si>
  <si>
    <t xml:space="preserve">      航线和机场补贴</t>
  </si>
  <si>
    <t>2146906</t>
  </si>
  <si>
    <t xml:space="preserve">      民航节能减排</t>
  </si>
  <si>
    <t>2146907</t>
  </si>
  <si>
    <t xml:space="preserve">      通用航空发展</t>
  </si>
  <si>
    <t>2146908</t>
  </si>
  <si>
    <t xml:space="preserve">      征管经费</t>
  </si>
  <si>
    <t>2146999</t>
  </si>
  <si>
    <t xml:space="preserve">      其他民航发展基金支出</t>
  </si>
  <si>
    <t>21470</t>
  </si>
  <si>
    <t xml:space="preserve">    海南省高等级公路车辆通行附加费对应专项债务收入安排的支出</t>
  </si>
  <si>
    <t>2147001</t>
  </si>
  <si>
    <t>2147099</t>
  </si>
  <si>
    <t xml:space="preserve">      其他海南省高等级公路车辆通行附加费对应专项债务收入安排的支出</t>
  </si>
  <si>
    <t>21471</t>
  </si>
  <si>
    <t xml:space="preserve">    政府收费公路专项债券收入安排的支出</t>
  </si>
  <si>
    <t>2147101</t>
  </si>
  <si>
    <t>2147199</t>
  </si>
  <si>
    <t xml:space="preserve">      其他政府收费公路专项债券收入安排的支出</t>
  </si>
  <si>
    <t>21472</t>
  </si>
  <si>
    <t xml:space="preserve">    车辆通行费对应专项债务收入安排的支出</t>
  </si>
  <si>
    <t>21473</t>
  </si>
  <si>
    <t xml:space="preserve">    港口建设费对应专项债务收入安排的支出</t>
  </si>
  <si>
    <t>2147301</t>
  </si>
  <si>
    <t>2147303</t>
  </si>
  <si>
    <t>2147399</t>
  </si>
  <si>
    <t xml:space="preserve">      其他港口建设费对应专项债务收入安排的支出</t>
  </si>
  <si>
    <t>七、资源勘探工业信息等支出</t>
  </si>
  <si>
    <t>21562</t>
  </si>
  <si>
    <t xml:space="preserve">    农网还贷资金支出</t>
  </si>
  <si>
    <t>2156202</t>
  </si>
  <si>
    <t xml:space="preserve">      地方农网还贷资金支出</t>
  </si>
  <si>
    <t>2156299</t>
  </si>
  <si>
    <t xml:space="preserve">      其他农网还贷资金支出</t>
  </si>
  <si>
    <t>八、其他支出</t>
  </si>
  <si>
    <t>22904</t>
  </si>
  <si>
    <t xml:space="preserve">    其他政府性基金及对应专项债务收入安排的支出</t>
  </si>
  <si>
    <t>2290401</t>
  </si>
  <si>
    <t xml:space="preserve">      其他政府性基金安排的支出</t>
  </si>
  <si>
    <t>2290402</t>
  </si>
  <si>
    <t xml:space="preserve">      其他地方自行试点项目收益专项债券收入安排的支出</t>
  </si>
  <si>
    <t>2290403</t>
  </si>
  <si>
    <t xml:space="preserve">      其他政府性基金债务收入安排的支出</t>
  </si>
  <si>
    <t>22908</t>
  </si>
  <si>
    <t xml:space="preserve">    彩票发行销售机构业务费安排的支出</t>
  </si>
  <si>
    <t>2290802</t>
  </si>
  <si>
    <t xml:space="preserve">      福利彩票发行机构的业务费支出</t>
  </si>
  <si>
    <t>2290803</t>
  </si>
  <si>
    <t xml:space="preserve">      体育彩票发行机构的业务费支出</t>
  </si>
  <si>
    <t>2290804</t>
  </si>
  <si>
    <t xml:space="preserve">      福利彩票销售机构的业务费支出</t>
  </si>
  <si>
    <t>2290805</t>
  </si>
  <si>
    <t xml:space="preserve">      体育彩票销售机构的业务费支出</t>
  </si>
  <si>
    <t>2290806</t>
  </si>
  <si>
    <t xml:space="preserve">      彩票兑奖周转金支出</t>
  </si>
  <si>
    <t>2290807</t>
  </si>
  <si>
    <t xml:space="preserve">      彩票发行销售风险基金支出</t>
  </si>
  <si>
    <t>2290808</t>
  </si>
  <si>
    <t xml:space="preserve">      彩票市场调控资金支出</t>
  </si>
  <si>
    <t>2290899</t>
  </si>
  <si>
    <t xml:space="preserve">      其他彩票发行销售机构业务费安排的支出</t>
  </si>
  <si>
    <t>22960</t>
  </si>
  <si>
    <t xml:space="preserve">    彩票公益金安排的支出</t>
  </si>
  <si>
    <t xml:space="preserve">      用于补充全国社会保障基金的彩票公益金支出</t>
  </si>
  <si>
    <t>2296002</t>
  </si>
  <si>
    <t xml:space="preserve">      用于社会福利的彩票公益金支出</t>
  </si>
  <si>
    <t>2296003</t>
  </si>
  <si>
    <t xml:space="preserve">      用于体育事业的彩票公益金支出</t>
  </si>
  <si>
    <t>2296004</t>
  </si>
  <si>
    <t xml:space="preserve">      用于教育事业的彩票公益金支出</t>
  </si>
  <si>
    <t>2296005</t>
  </si>
  <si>
    <t xml:space="preserve">      用于红十字事业的彩票公益金支出</t>
  </si>
  <si>
    <t>2296006</t>
  </si>
  <si>
    <t xml:space="preserve">      用于残疾人事业的彩票公益金支出</t>
  </si>
  <si>
    <t>2296010</t>
  </si>
  <si>
    <t xml:space="preserve">      用于文化事业的彩票公益金支出</t>
  </si>
  <si>
    <t>2296011</t>
  </si>
  <si>
    <t xml:space="preserve">      用于扶贫的彩票公益金支出</t>
  </si>
  <si>
    <t>2296012</t>
  </si>
  <si>
    <t xml:space="preserve">      用于法律援助的彩票公益金支出</t>
  </si>
  <si>
    <t>2296013</t>
  </si>
  <si>
    <t xml:space="preserve">      用于城乡医疗救助的的彩票公益金支出</t>
  </si>
  <si>
    <t>2296099</t>
  </si>
  <si>
    <t xml:space="preserve">      用于其他社会公益事业的彩票公益金支出</t>
  </si>
  <si>
    <t>22998</t>
  </si>
  <si>
    <t xml:space="preserve">  超长期特别国债安排的其他支出</t>
  </si>
  <si>
    <t>2299899</t>
  </si>
  <si>
    <t xml:space="preserve">     其他支出</t>
  </si>
  <si>
    <t>九、债务付息支出</t>
  </si>
  <si>
    <t>2320401</t>
  </si>
  <si>
    <t xml:space="preserve">      海南省高等级公路车辆通行附加费债务付息支出</t>
  </si>
  <si>
    <t>2320402</t>
  </si>
  <si>
    <t xml:space="preserve">      港口建设费债务付息支出</t>
  </si>
  <si>
    <t>2320405</t>
  </si>
  <si>
    <t xml:space="preserve">      国家电影事业发展专项资金债务付息支出</t>
  </si>
  <si>
    <t>2320411</t>
  </si>
  <si>
    <t xml:space="preserve">      国有土地使用权出让金债务付息支出</t>
  </si>
  <si>
    <t>2320413</t>
  </si>
  <si>
    <t xml:space="preserve">      农业土地开发资金债务付息支出</t>
  </si>
  <si>
    <t>2320414</t>
  </si>
  <si>
    <t xml:space="preserve">      大中型水库库区基金债务付息支出</t>
  </si>
  <si>
    <t>2320416</t>
  </si>
  <si>
    <t xml:space="preserve">      城市基础设施配套费债务付息支出</t>
  </si>
  <si>
    <t>2320417</t>
  </si>
  <si>
    <t xml:space="preserve">      小型水库移民扶助基金债务付息支出</t>
  </si>
  <si>
    <t>2320418</t>
  </si>
  <si>
    <t xml:space="preserve">      国家重大水利工程建设基金债务付息支出</t>
  </si>
  <si>
    <t>2320419</t>
  </si>
  <si>
    <t xml:space="preserve">      车辆通行费债务付息支出</t>
  </si>
  <si>
    <t>2320420</t>
  </si>
  <si>
    <t xml:space="preserve">      污水处理费债务付息支出</t>
  </si>
  <si>
    <t>2320431</t>
  </si>
  <si>
    <t xml:space="preserve">      土地储备专项债券付息支出</t>
  </si>
  <si>
    <t>2320432</t>
  </si>
  <si>
    <t xml:space="preserve">      政府收费公路专项债券付息支出</t>
  </si>
  <si>
    <t>2320433</t>
  </si>
  <si>
    <t xml:space="preserve">      棚户区改造专项债券付息支出</t>
  </si>
  <si>
    <t>2320498</t>
  </si>
  <si>
    <t xml:space="preserve">      其他地方自行试点项目收益专项债券付息支出</t>
  </si>
  <si>
    <t>2320499</t>
  </si>
  <si>
    <t xml:space="preserve">      其他政府性基金债务付息支出</t>
  </si>
  <si>
    <t>十、债务发行费用支出</t>
  </si>
  <si>
    <t xml:space="preserve">    地方政府专项债务发行费用支出</t>
  </si>
  <si>
    <t>2330401</t>
  </si>
  <si>
    <t xml:space="preserve">      海南省高等级公路车辆通行附加费债务发行费用支出</t>
  </si>
  <si>
    <t>2330402</t>
  </si>
  <si>
    <t xml:space="preserve">      港口建设费债务发行费用支出</t>
  </si>
  <si>
    <t>2330405</t>
  </si>
  <si>
    <t xml:space="preserve">      国家电影事业发展专项资金债务发行费用支出</t>
  </si>
  <si>
    <t>2330411</t>
  </si>
  <si>
    <t xml:space="preserve">      国有土地使用权出让金债务发行费用支出</t>
  </si>
  <si>
    <t>2330413</t>
  </si>
  <si>
    <t xml:space="preserve">      农业土地开发资金债务发行费用支出</t>
  </si>
  <si>
    <t>2330414</t>
  </si>
  <si>
    <t xml:space="preserve">      大中型水库库区基金债务发行费用支出</t>
  </si>
  <si>
    <t>2330416</t>
  </si>
  <si>
    <t xml:space="preserve">      城市基础设施配套费债务发行费用支出</t>
  </si>
  <si>
    <t>2330417</t>
  </si>
  <si>
    <t xml:space="preserve">      小型水库移民扶助基金债务发行费用支出</t>
  </si>
  <si>
    <t>2330418</t>
  </si>
  <si>
    <t xml:space="preserve">      国家重大水利工程建设基金债务发行费用支出</t>
  </si>
  <si>
    <t>2330419</t>
  </si>
  <si>
    <t xml:space="preserve">      车辆通行费债务发行费用支出</t>
  </si>
  <si>
    <t>2330420</t>
  </si>
  <si>
    <t xml:space="preserve">      污水处理费债务发行费用支出</t>
  </si>
  <si>
    <t>2330431</t>
  </si>
  <si>
    <t xml:space="preserve">      土地储备专项债券发行费用支出</t>
  </si>
  <si>
    <t>2330432</t>
  </si>
  <si>
    <t xml:space="preserve">      政府收费公路专项债券发行费用支出</t>
  </si>
  <si>
    <t>2330433</t>
  </si>
  <si>
    <t xml:space="preserve">      棚户区改造专项债券发行费用支出</t>
  </si>
  <si>
    <t>2330498</t>
  </si>
  <si>
    <t xml:space="preserve">      其他地方自行试点项目收益专项债务发行费用支出</t>
  </si>
  <si>
    <t>2330499</t>
  </si>
  <si>
    <t xml:space="preserve">      其他政府性基金债务发行费用支出</t>
  </si>
  <si>
    <t>234</t>
  </si>
  <si>
    <t>十一、抗疫特别国债安排的支出</t>
  </si>
  <si>
    <t>23401</t>
  </si>
  <si>
    <t xml:space="preserve">    基础设施建设</t>
  </si>
  <si>
    <t>2340101</t>
  </si>
  <si>
    <t xml:space="preserve">      公共卫生体系建设</t>
  </si>
  <si>
    <t>2340102</t>
  </si>
  <si>
    <t xml:space="preserve">      重大疫情防控救治体系建设</t>
  </si>
  <si>
    <t>2340103</t>
  </si>
  <si>
    <t xml:space="preserve">      粮食安全</t>
  </si>
  <si>
    <t>2340104</t>
  </si>
  <si>
    <t xml:space="preserve">      能源安全</t>
  </si>
  <si>
    <t>2340105</t>
  </si>
  <si>
    <t xml:space="preserve">      应急物资保障</t>
  </si>
  <si>
    <t>2340106</t>
  </si>
  <si>
    <t xml:space="preserve">      产业链改造升级</t>
  </si>
  <si>
    <t>2340107</t>
  </si>
  <si>
    <t xml:space="preserve">      城镇老旧小区改造</t>
  </si>
  <si>
    <t>2340108</t>
  </si>
  <si>
    <t xml:space="preserve">      生态环境治理</t>
  </si>
  <si>
    <t>2340109</t>
  </si>
  <si>
    <t xml:space="preserve">      交通基础设施建设</t>
  </si>
  <si>
    <t>2340110</t>
  </si>
  <si>
    <t xml:space="preserve">      市政设施建设</t>
  </si>
  <si>
    <t>2340111</t>
  </si>
  <si>
    <t xml:space="preserve">      重大区域规划基础设施建设</t>
  </si>
  <si>
    <t>2340199</t>
  </si>
  <si>
    <t xml:space="preserve">      其他基础设施建设</t>
  </si>
  <si>
    <t>23402</t>
  </si>
  <si>
    <t xml:space="preserve">    抗疫相关支出</t>
  </si>
  <si>
    <t>2340201</t>
  </si>
  <si>
    <t xml:space="preserve">      减免房租补贴</t>
  </si>
  <si>
    <t>2340202</t>
  </si>
  <si>
    <t xml:space="preserve">      重点企业贷款贴息</t>
  </si>
  <si>
    <t>2340203</t>
  </si>
  <si>
    <t xml:space="preserve">      创业担保贷款贴息</t>
  </si>
  <si>
    <t>2340204</t>
  </si>
  <si>
    <t xml:space="preserve">      援企稳岗补贴</t>
  </si>
  <si>
    <t>2340205</t>
  </si>
  <si>
    <t xml:space="preserve">      困难群众基本生活补助</t>
  </si>
  <si>
    <t>2340299</t>
  </si>
  <si>
    <t xml:space="preserve">      其他抗疫相关支出</t>
  </si>
  <si>
    <t>全县政府性基金支出</t>
  </si>
  <si>
    <t>230</t>
  </si>
  <si>
    <t>23004</t>
  </si>
  <si>
    <t xml:space="preserve">   政府性基金转移支付</t>
  </si>
  <si>
    <t>2300402</t>
  </si>
  <si>
    <t xml:space="preserve">     政府性基金上解支出</t>
  </si>
  <si>
    <t>2300403</t>
  </si>
  <si>
    <t xml:space="preserve">     抗疫特别国债转移支付支出</t>
  </si>
  <si>
    <t>23008</t>
  </si>
  <si>
    <t xml:space="preserve">   调出资金</t>
  </si>
  <si>
    <t>23009</t>
  </si>
  <si>
    <t xml:space="preserve">   年终结余</t>
  </si>
  <si>
    <t>231</t>
  </si>
  <si>
    <t>地方政府专项债务还本支出</t>
  </si>
  <si>
    <t>2-3  2026年昆明市禄劝县县本级政府性基金预算收入情况表</t>
  </si>
  <si>
    <t>省本级政府性基金预算收入</t>
  </si>
  <si>
    <t xml:space="preserve">   政府性基金补助收入</t>
  </si>
  <si>
    <t xml:space="preserve">     政府性基金上解收入</t>
  </si>
  <si>
    <t>2-4  2026年昆明市禄劝县本级政府性基金预算支出情况表</t>
  </si>
  <si>
    <t>2025年执行数数</t>
  </si>
  <si>
    <t>是</t>
  </si>
  <si>
    <t xml:space="preserve">    超长期特别国债安排的支出</t>
  </si>
  <si>
    <t xml:space="preserve">      城乡社区公共设施</t>
  </si>
  <si>
    <t xml:space="preserve">      其他城乡社区支出</t>
  </si>
  <si>
    <t>县本级政府性基金支出</t>
  </si>
  <si>
    <t>2300401</t>
  </si>
  <si>
    <t xml:space="preserve">     政府性基金补助支出</t>
  </si>
  <si>
    <t>203308</t>
  </si>
  <si>
    <t>23011</t>
  </si>
  <si>
    <t xml:space="preserve">   地方政府专项债务转贷支出</t>
  </si>
  <si>
    <t>上年结转对应安排支出</t>
  </si>
  <si>
    <t>2-5  2026年昆明市禄劝县本级政府性基金支出表(对下转移支付)</t>
  </si>
  <si>
    <t>本年支出小计</t>
  </si>
  <si>
    <t>本页无数据。空表说明：禄劝县无政府性基金对下转移支付。</t>
  </si>
  <si>
    <t>3-1  2026年昆明市禄劝县国有资本经营收入预算情况表</t>
  </si>
  <si>
    <r>
      <rPr>
        <sz val="14"/>
        <rFont val="MS Serif"/>
        <charset val="134"/>
      </rPr>
      <t xml:space="preserve">    </t>
    </r>
    <r>
      <rPr>
        <sz val="14"/>
        <color indexed="8"/>
        <rFont val="宋体"/>
        <charset val="134"/>
      </rPr>
      <t>单位：万元</t>
    </r>
  </si>
  <si>
    <t>项        目</t>
  </si>
  <si>
    <t xml:space="preserve">  利润收入</t>
  </si>
  <si>
    <t xml:space="preserve">     电力企业利润收入</t>
  </si>
  <si>
    <t xml:space="preserve">     运输企业利润收入</t>
  </si>
  <si>
    <t xml:space="preserve">     投资服务企业利润收入</t>
  </si>
  <si>
    <t xml:space="preserve">     贸易企业利润收入</t>
  </si>
  <si>
    <t xml:space="preserve">     建筑施工企业利润收入</t>
  </si>
  <si>
    <t xml:space="preserve">     房地产企业利润收入</t>
  </si>
  <si>
    <t xml:space="preserve">     医药企业利润收入</t>
  </si>
  <si>
    <t xml:space="preserve">     农林牧渔企业利润收入</t>
  </si>
  <si>
    <t xml:space="preserve">     军工企业利润收入</t>
  </si>
  <si>
    <t xml:space="preserve">     转制科研院所利润收入</t>
  </si>
  <si>
    <t xml:space="preserve">     地质勘查企业利润收入</t>
  </si>
  <si>
    <r>
      <rPr>
        <sz val="14"/>
        <rFont val="宋体"/>
        <charset val="134"/>
      </rPr>
      <t xml:space="preserve">  </t>
    </r>
    <r>
      <rPr>
        <sz val="14"/>
        <rFont val="宋体"/>
        <charset val="134"/>
      </rPr>
      <t xml:space="preserve"> </t>
    </r>
    <r>
      <rPr>
        <sz val="14"/>
        <rFont val="宋体"/>
        <charset val="134"/>
      </rPr>
      <t xml:space="preserve">  卫生体育福利企业利润收入</t>
    </r>
  </si>
  <si>
    <t xml:space="preserve">     教育文化广播企业利润收入</t>
  </si>
  <si>
    <t xml:space="preserve">     科学研究企业利润收入</t>
  </si>
  <si>
    <t xml:space="preserve">     机关社团所属企业利润收入</t>
  </si>
  <si>
    <t xml:space="preserve">     化工企业利润收入</t>
  </si>
  <si>
    <t xml:space="preserve">     金融企业利润收入（国资预算）</t>
  </si>
  <si>
    <t xml:space="preserve">     其他国有资本经营预算企业利润收入</t>
  </si>
  <si>
    <t xml:space="preserve">  股利、股息收入</t>
  </si>
  <si>
    <t xml:space="preserve">     国有控股公司股利、股息收入</t>
  </si>
  <si>
    <t xml:space="preserve">     国有参股公司股利、股息收入</t>
  </si>
  <si>
    <t xml:space="preserve">     金融企业股利、股息收入（国资预算）</t>
  </si>
  <si>
    <t xml:space="preserve">     其他国有资本经营预算企业股利、股息收入</t>
  </si>
  <si>
    <t xml:space="preserve">  产权转让收入</t>
  </si>
  <si>
    <t xml:space="preserve">     国有股权、股份转让收入</t>
  </si>
  <si>
    <t xml:space="preserve">     国有独资企业产权转让收入</t>
  </si>
  <si>
    <t xml:space="preserve">     其他国有资本经营预算企业产权转让收入</t>
  </si>
  <si>
    <t xml:space="preserve">  清算收入</t>
  </si>
  <si>
    <t xml:space="preserve">     国有股权、股份清算收入</t>
  </si>
  <si>
    <t xml:space="preserve">     国有独资企业清算收入</t>
  </si>
  <si>
    <t xml:space="preserve">     其他国有资本经营预算企业清算收入</t>
  </si>
  <si>
    <t xml:space="preserve">  其他国有资本经营预算收入</t>
  </si>
  <si>
    <t>全县国有资本经营收入</t>
  </si>
  <si>
    <t>上年结转</t>
  </si>
  <si>
    <t>账务调整收入</t>
  </si>
  <si>
    <t>3-2  2026年昆明市禄劝县国有资本经营支出预算情况表</t>
  </si>
  <si>
    <t xml:space="preserve">  解决历史遗留问题及改革成本支出</t>
  </si>
  <si>
    <t xml:space="preserve">    “三供一业”移交补助支出</t>
  </si>
  <si>
    <t xml:space="preserve">    国有企业办职教幼教补助支出</t>
  </si>
  <si>
    <t xml:space="preserve">    国有企业退休人员社会化管理补助支出</t>
  </si>
  <si>
    <t xml:space="preserve">    国有企业改革成本支出</t>
  </si>
  <si>
    <t xml:space="preserve">    离休干部医药费补助支出</t>
  </si>
  <si>
    <t xml:space="preserve">    其他解决历史遗留问题及改革成本支出</t>
  </si>
  <si>
    <t xml:space="preserve">  国有企业资本金注入</t>
  </si>
  <si>
    <t xml:space="preserve">    国有经济结构调整支出</t>
  </si>
  <si>
    <t xml:space="preserve">    公益性设施投资支出</t>
  </si>
  <si>
    <t xml:space="preserve">    前瞻性战略性产业发展支出</t>
  </si>
  <si>
    <t xml:space="preserve">    生态环境保护支出</t>
  </si>
  <si>
    <t xml:space="preserve">    其他国有企业资本金注入</t>
  </si>
  <si>
    <t xml:space="preserve">  国有企业政策性补贴</t>
  </si>
  <si>
    <t xml:space="preserve">    国有企业政策性补贴（项）</t>
  </si>
  <si>
    <t xml:space="preserve">  金融国有资本经营预算支出</t>
  </si>
  <si>
    <t xml:space="preserve">  其他金融国有资本经营预算支出</t>
  </si>
  <si>
    <t xml:space="preserve">  其他国有资本经营预算支出</t>
  </si>
  <si>
    <t xml:space="preserve">    其他国有资本经营预算支出（项）</t>
  </si>
  <si>
    <t>全县国有资本经营支出</t>
  </si>
  <si>
    <t>国有资本经营预算转移支付</t>
  </si>
  <si>
    <t>调出资金</t>
  </si>
  <si>
    <t>结转下年</t>
  </si>
  <si>
    <t>3-3  2026年昆明市禄劝县县本级国有资本经营收入预算情况表</t>
  </si>
  <si>
    <t>利润收入</t>
  </si>
  <si>
    <t xml:space="preserve">     卫生体育福利企业利润收入</t>
  </si>
  <si>
    <t>股利、股息收入</t>
  </si>
  <si>
    <t>产权转让收入</t>
  </si>
  <si>
    <t xml:space="preserve">    国有股权、股份转让收入</t>
  </si>
  <si>
    <t xml:space="preserve">    国有独资企业产权转让收入</t>
  </si>
  <si>
    <t xml:space="preserve">   其他国有资本经营预算企业产权转让收入</t>
  </si>
  <si>
    <t>清算收入</t>
  </si>
  <si>
    <t>其他国有资本经营预算收入</t>
  </si>
  <si>
    <t>县本级国有资本经营收入</t>
  </si>
  <si>
    <t>3-4  2023年昆明市禄劝县县本级国有资本经营支出预算情况表</t>
  </si>
  <si>
    <t>项   目</t>
  </si>
  <si>
    <t>2024年执行数</t>
  </si>
  <si>
    <t xml:space="preserve">    "三供一业"移交补助支出</t>
  </si>
  <si>
    <t xml:space="preserve">   其他金融国有资本经营预算支出</t>
  </si>
  <si>
    <t>县本级国有资本经营支出</t>
  </si>
  <si>
    <t>3-5  2026年昆明市禄劝县县本级国有资本经营预算转移支付表（分地区）</t>
  </si>
  <si>
    <t>地  区</t>
  </si>
  <si>
    <t>预算数</t>
  </si>
  <si>
    <t>合  计</t>
  </si>
  <si>
    <t>本页无数据。空表说明：禄劝县无国有资本经营预算转移支付。</t>
  </si>
  <si>
    <t>3-6  2026年昆明市禄劝县本级国有资本经营预算转移支付表（分项目）</t>
  </si>
  <si>
    <t>项目名称</t>
  </si>
  <si>
    <t>本页无数据。空表说明：县级无国有资本经营预算对下转移支付。</t>
  </si>
  <si>
    <t>4-1  2026年昆明市禄劝县社会保险基金收入预算情况表</t>
  </si>
  <si>
    <t>项     目</t>
  </si>
  <si>
    <t>一、企业职工基本养老保险基金收入</t>
  </si>
  <si>
    <t xml:space="preserve">    其中：保险费收入</t>
  </si>
  <si>
    <t xml:space="preserve">          利息收入</t>
  </si>
  <si>
    <t xml:space="preserve">          财政补贴收入</t>
  </si>
  <si>
    <t>二、机关事业单位基本养老保险基金收入</t>
  </si>
  <si>
    <t>三、失业保险基金收入</t>
  </si>
  <si>
    <t>四、城镇职工基本医疗保险基金收入</t>
  </si>
  <si>
    <t>五、工伤保险基金收入</t>
  </si>
  <si>
    <t>六、城乡居民基本养老保险基金收入</t>
  </si>
  <si>
    <t>七、居民基本医疗保险基金收入</t>
  </si>
  <si>
    <t>收入小计</t>
  </si>
  <si>
    <t xml:space="preserve">  其中：保险费收入</t>
  </si>
  <si>
    <t xml:space="preserve">        利息收入</t>
  </si>
  <si>
    <t xml:space="preserve">        财政补贴收入</t>
  </si>
  <si>
    <t>上级补助收入</t>
  </si>
  <si>
    <t>下级上解收入</t>
  </si>
  <si>
    <t>收入合计</t>
  </si>
  <si>
    <t>本页无数据。空表说明：社会保险基金由市级统一预算，禄劝县不做预算。</t>
  </si>
  <si>
    <t>4-2  2026年昆明市禄劝县社会保险基金支出预算情况表</t>
  </si>
  <si>
    <r>
      <rPr>
        <sz val="14"/>
        <rFont val="宋体"/>
        <charset val="134"/>
      </rPr>
      <t xml:space="preserve">    </t>
    </r>
    <r>
      <rPr>
        <sz val="14"/>
        <color indexed="8"/>
        <rFont val="宋体"/>
        <charset val="134"/>
      </rPr>
      <t>单位：万元</t>
    </r>
  </si>
  <si>
    <t>一、企业职工基本养老保险基金支出</t>
  </si>
  <si>
    <t xml:space="preserve">    其中：待遇支出</t>
  </si>
  <si>
    <t>二、机关事业单位基本养老保险基金支出</t>
  </si>
  <si>
    <t>三、失业保险基金支出</t>
  </si>
  <si>
    <t>四、城镇职工基本医疗保险基金支出</t>
  </si>
  <si>
    <t>五、工伤保险基金支出</t>
  </si>
  <si>
    <t>六、城乡居民基本养老保险基金支出</t>
  </si>
  <si>
    <t>七、居民基本医疗保险基金支出</t>
  </si>
  <si>
    <t>支出小计</t>
  </si>
  <si>
    <t xml:space="preserve">    其中：社会保险待遇支出</t>
  </si>
  <si>
    <t>补助下级支出</t>
  </si>
  <si>
    <t>上解上级支出</t>
  </si>
  <si>
    <t>支出合计</t>
  </si>
  <si>
    <t>4-3  2026年昆明市县本级社会保险基金收入预算情况表</t>
  </si>
  <si>
    <t>4-4  2026年昆明市禄劝县本级社会保险基金支出预算情况表</t>
  </si>
  <si>
    <t>5-1 昆明市禄劝县2025年地方政府债务限额及余额预算情况表</t>
  </si>
  <si>
    <t>单位：亿元</t>
  </si>
  <si>
    <t>地   区</t>
  </si>
  <si>
    <t>2025年债务限额</t>
  </si>
  <si>
    <t>2025年债务余额预计执行数</t>
  </si>
  <si>
    <t>一般债务</t>
  </si>
  <si>
    <t>专项债务</t>
  </si>
  <si>
    <t>公  式</t>
  </si>
  <si>
    <t>A=B+C</t>
  </si>
  <si>
    <t>B</t>
  </si>
  <si>
    <t>C</t>
  </si>
  <si>
    <t>D=E+F</t>
  </si>
  <si>
    <t>E</t>
  </si>
  <si>
    <t>F</t>
  </si>
  <si>
    <t>禄劝县</t>
  </si>
  <si>
    <t>注：1.本表反映上一年度本地区、本级及分地区地方政府债务限额及余额预计执行数。</t>
  </si>
  <si>
    <t xml:space="preserve">    2.本表由县级以上地方各级财政部门在本级人民代表大会批准预算后二十日内公开。</t>
  </si>
  <si>
    <t>5-2 昆明市禄劝县2025年地方政府一般债务余额情况表</t>
  </si>
  <si>
    <t>项    目</t>
  </si>
  <si>
    <t>执行数</t>
  </si>
  <si>
    <t>一、2024年末地方政府一般债务余额实际数</t>
  </si>
  <si>
    <t>二、2025年末地方政府一般债务余额限额</t>
  </si>
  <si>
    <t>三、2025年地方政府一般债务发行额</t>
  </si>
  <si>
    <t xml:space="preserve">   中央转贷地方的国际金融组织和外国政府贷款</t>
  </si>
  <si>
    <t xml:space="preserve">   2025年地方政府一般债券发行额</t>
  </si>
  <si>
    <t>四、2025年地方政府一般债务还本额</t>
  </si>
  <si>
    <t>五、2025年末地方政府一般债务余额预计执行数</t>
  </si>
  <si>
    <t>六、2026年地方财政赤字</t>
  </si>
  <si>
    <t>七、2026年地方政府一般债务余额限额</t>
  </si>
  <si>
    <t>注：1.本表反映本地区上两年度一般债务余额，上一年度一般债务限额、发行额、还本支出及余额，本年度财政赤字及一般
      债务限额。  
    2.本表由县级以上地方各级财政部门在本级人民代表大会批准预算后二十日内公开。</t>
  </si>
  <si>
    <t>5-3昆明市禄劝县本级2025年地方政府一般债务余额情况表</t>
  </si>
  <si>
    <t>注：1.本表反映本地区上两年度一般债务余额，上一年度一般债务限额、发行额、还本支出及余额，本年度财政赤
      字及一般债务限额。  
    2.本表由县级以上地方各级财政部门在本级人民代表大会批准预算后二十日内公开。</t>
  </si>
  <si>
    <t>5-4  昆明市禄劝县2025年地方政府专项债务余额情况表</t>
  </si>
  <si>
    <t>一、2024年末地方政府专项债务余额实际数</t>
  </si>
  <si>
    <t>二、2025年末地方政府专项债务余额限额</t>
  </si>
  <si>
    <t>三、2025年地方政府专项债务发行额</t>
  </si>
  <si>
    <t>四、2025年地方政府专项债务还本额</t>
  </si>
  <si>
    <t>五、2025年末地方政府专项债务余额预计执行数</t>
  </si>
  <si>
    <t>六、2026年地方政府专项债务新增限额</t>
  </si>
  <si>
    <t>七、2026年末地方政府专项债务余额限额</t>
  </si>
  <si>
    <t>注：1.本表反映本地区上两年度专项债务余额，上一年度专项债务限额、发行额、还本额及余额，本年度专项债务新
      增限额及限额。
    2.本表由县级以上地方各级财政部门在本级人民代表大会批准预算后二十日内公开。</t>
  </si>
  <si>
    <t>5-5  昆明市禄劝县本级2025年地方政府专项债务余额情况表</t>
  </si>
  <si>
    <t>注：1.本表反映本地区上两年度专项债务余额，上一年度专项债务限额、发行额、还本额及余额，本年度专项债务
      新增限额及限额。
    2.本表由县级以上地方各级财政部门在本级人民代表大会批准预算后二十日内公开。</t>
  </si>
  <si>
    <t>5-6  昆明市禄劝县地方政府债券发行及还本
付息情况表</t>
  </si>
  <si>
    <t>公式</t>
  </si>
  <si>
    <t>本地区</t>
  </si>
  <si>
    <t>本级</t>
  </si>
  <si>
    <t>一、2025年发行预计执行数</t>
  </si>
  <si>
    <t>A=B+D</t>
  </si>
  <si>
    <t>（一）一般债券</t>
  </si>
  <si>
    <t xml:space="preserve">   其中：再融资债券</t>
  </si>
  <si>
    <t>（二）专项债券</t>
  </si>
  <si>
    <t>D</t>
  </si>
  <si>
    <t>二、2025年还本预计执行数</t>
  </si>
  <si>
    <t>F=G+H</t>
  </si>
  <si>
    <t>G</t>
  </si>
  <si>
    <t>H</t>
  </si>
  <si>
    <t>三、2025年付息预计执行数</t>
  </si>
  <si>
    <t>I=J+K</t>
  </si>
  <si>
    <t>J</t>
  </si>
  <si>
    <t>K</t>
  </si>
  <si>
    <t>四、2026年还本预算数</t>
  </si>
  <si>
    <t>L=M+O</t>
  </si>
  <si>
    <t>M</t>
  </si>
  <si>
    <t xml:space="preserve">   其中：再融资</t>
  </si>
  <si>
    <t xml:space="preserve">      财政预算安排 </t>
  </si>
  <si>
    <t>N</t>
  </si>
  <si>
    <t>O</t>
  </si>
  <si>
    <t xml:space="preserve">      财政预算安排</t>
  </si>
  <si>
    <t>P</t>
  </si>
  <si>
    <t>五、2026年付息预算数</t>
  </si>
  <si>
    <t>Q=R+S</t>
  </si>
  <si>
    <t>R</t>
  </si>
  <si>
    <t>S</t>
  </si>
  <si>
    <t>注：1.本表反映本地区上一年度地方政府债券（含再融资债券）发行及还本付息支出
      预计执行数、本年度地方政府债券还本付息支出预算数等。
    2.本表由县级以上地方各级财政部门在本级人民代表大会批准预算后二十日内公
      开。</t>
  </si>
  <si>
    <t>5-7  昆明市禄劝县2026年地方政府债务限额提前下达情况表</t>
  </si>
  <si>
    <t>下级</t>
  </si>
  <si>
    <t>一、2025年地方政府债务限额</t>
  </si>
  <si>
    <t>其中： 一般债务限额</t>
  </si>
  <si>
    <t xml:space="preserve">       专项债务限额</t>
  </si>
  <si>
    <t>二、提前下达的2026年新增地方政府债务限额</t>
  </si>
  <si>
    <t>注：本表反映本地区及本级年初预算中列示提前下达的新增地方政府债务限额情况，由县级以上地方各级财政部门在本级人民代表大会批准预算后二十日内公开。</t>
  </si>
  <si>
    <t>5-8 昆明市禄劝县2026年年初新增地方政府债券资金安排表</t>
  </si>
  <si>
    <t>序号</t>
  </si>
  <si>
    <t>项目类型</t>
  </si>
  <si>
    <t>项目主管部门</t>
  </si>
  <si>
    <t>债券性质</t>
  </si>
  <si>
    <t>债券规模</t>
  </si>
  <si>
    <t>...</t>
  </si>
  <si>
    <t>注：本表反映本级当年提前下达的新增地方政府债券资金使用安排，由县级以上地方各级财政部门在本级人民代表大会批准预算后二十日内公开。</t>
  </si>
  <si>
    <t>备注：本页无数据。</t>
  </si>
  <si>
    <t>6-2  重点工作情况解释说明汇总表</t>
  </si>
  <si>
    <t>重点工作</t>
  </si>
  <si>
    <t>2026年工作重点及工作情况</t>
  </si>
  <si>
    <t>政府债务</t>
  </si>
  <si>
    <t>多渠道筹措资金化解政府债务，通过置换、偿还的方式，防范债务风险，确保年度政府余额控制在债务限额内，确保不发生系统性、区域性债务风险。</t>
  </si>
  <si>
    <t>预算绩效</t>
  </si>
  <si>
    <t>部门预算绩效全覆盖，重点项目单项进行预算绩效评价。</t>
  </si>
  <si>
    <t>预算公开</t>
  </si>
  <si>
    <t>及时、完整、全口径公开预算。</t>
  </si>
  <si>
    <t>三保支出</t>
  </si>
  <si>
    <t>“三保支出”落实到位。</t>
  </si>
  <si>
    <t>县级作为转移支付的最末级，无对下转移支付。</t>
  </si>
</sst>
</file>

<file path=xl/styles.xml><?xml version="1.0" encoding="utf-8"?>
<styleSheet xmlns="http://schemas.openxmlformats.org/spreadsheetml/2006/main" xmlns:mc="http://schemas.openxmlformats.org/markup-compatibility/2006" xmlns:xr9="http://schemas.microsoft.com/office/spreadsheetml/2016/revision9" mc:Ignorable="xr9">
  <numFmts count="3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mm\.dd"/>
    <numFmt numFmtId="177" formatCode="_-&quot;$&quot;\ * #,##0_-;_-&quot;$&quot;\ * #,##0\-;_-&quot;$&quot;\ * &quot;-&quot;_-;_-@_-"/>
    <numFmt numFmtId="178" formatCode="&quot;$&quot;\ #,##0.00_-;[Red]&quot;$&quot;\ #,##0.00\-"/>
    <numFmt numFmtId="179" formatCode="_(&quot;$&quot;* #,##0.00_);_(&quot;$&quot;* \(#,##0.00\);_(&quot;$&quot;* &quot;-&quot;??_);_(@_)"/>
    <numFmt numFmtId="180" formatCode="#,##0;\(#,##0\)"/>
    <numFmt numFmtId="181" formatCode="&quot;$&quot;#,##0.00_);[Red]\(&quot;$&quot;#,##0.00\)"/>
    <numFmt numFmtId="182" formatCode="_-* #,##0_-;\-* #,##0_-;_-* &quot;-&quot;_-;_-@_-"/>
    <numFmt numFmtId="183" formatCode="_-* #,##0.00_-;\-* #,##0.00_-;_-* &quot;-&quot;??_-;_-@_-"/>
    <numFmt numFmtId="184" formatCode="_-&quot;$&quot;\ * #,##0.00_-;_-&quot;$&quot;\ * #,##0.00\-;_-&quot;$&quot;\ * &quot;-&quot;??_-;_-@_-"/>
    <numFmt numFmtId="185" formatCode="\$#,##0.00;\(\$#,##0.00\)"/>
    <numFmt numFmtId="186" formatCode="\$#,##0;\(\$#,##0\)"/>
    <numFmt numFmtId="187" formatCode="#,##0.0_);\(#,##0.0\)"/>
    <numFmt numFmtId="188" formatCode="&quot;$&quot;#,##0_);[Red]\(&quot;$&quot;#,##0\)"/>
    <numFmt numFmtId="189" formatCode="&quot;$&quot;\ #,##0_-;[Red]&quot;$&quot;\ #,##0\-"/>
    <numFmt numFmtId="190" formatCode="#\ ??/??"/>
    <numFmt numFmtId="191" formatCode="_(&quot;$&quot;* #,##0_);_(&quot;$&quot;* \(#,##0\);_(&quot;$&quot;* &quot;-&quot;_);_(@_)"/>
    <numFmt numFmtId="192" formatCode="_(* #,##0.00_);_(* \(#,##0.00\);_(* &quot;-&quot;??_);_(@_)"/>
    <numFmt numFmtId="193" formatCode="_(* #,##0_);_(* \(#,##0\);_(* &quot;-&quot;_);_(@_)"/>
    <numFmt numFmtId="194" formatCode="#,##0.000000"/>
    <numFmt numFmtId="195" formatCode="0.00_ "/>
    <numFmt numFmtId="196" formatCode="#,##0.00_ "/>
    <numFmt numFmtId="197" formatCode="0\.0,&quot;0&quot;"/>
    <numFmt numFmtId="198" formatCode="0.0"/>
    <numFmt numFmtId="199" formatCode="#,##0_ ;[Red]\-#,##0\ "/>
    <numFmt numFmtId="200" formatCode="#,##0_ "/>
    <numFmt numFmtId="201" formatCode="0.0%"/>
    <numFmt numFmtId="202" formatCode="_ * #,##0_ ;_ * \-#,##0_ ;_ * &quot;-&quot;??_ ;_ @_ "/>
    <numFmt numFmtId="203" formatCode="#,##0.00_ ;\-#,##0.00;;"/>
    <numFmt numFmtId="204" formatCode="#,##0.00_);[Red]\(#,##0.00\)"/>
    <numFmt numFmtId="205" formatCode="0_ "/>
  </numFmts>
  <fonts count="126">
    <font>
      <sz val="11"/>
      <color indexed="8"/>
      <name val="宋体"/>
      <charset val="134"/>
    </font>
    <font>
      <sz val="20"/>
      <name val="方正小标宋简体"/>
      <charset val="134"/>
    </font>
    <font>
      <sz val="11"/>
      <color theme="1"/>
      <name val="宋体"/>
      <charset val="134"/>
      <scheme val="minor"/>
    </font>
    <font>
      <b/>
      <sz val="14"/>
      <name val="宋体"/>
      <charset val="134"/>
      <scheme val="minor"/>
    </font>
    <font>
      <b/>
      <sz val="14"/>
      <color theme="1"/>
      <name val="宋体"/>
      <charset val="134"/>
      <scheme val="minor"/>
    </font>
    <font>
      <sz val="12"/>
      <name val="宋体"/>
      <charset val="134"/>
      <scheme val="minor"/>
    </font>
    <font>
      <sz val="14"/>
      <color indexed="8"/>
      <name val="宋体"/>
      <charset val="134"/>
      <scheme val="minor"/>
    </font>
    <font>
      <sz val="12"/>
      <color indexed="8"/>
      <name val="宋体"/>
      <charset val="134"/>
      <scheme val="minor"/>
    </font>
    <font>
      <sz val="11"/>
      <color indexed="8"/>
      <name val="宋体"/>
      <charset val="134"/>
      <scheme val="minor"/>
    </font>
    <font>
      <b/>
      <sz val="20"/>
      <name val="SimSun"/>
      <charset val="134"/>
    </font>
    <font>
      <sz val="11"/>
      <name val="SimSun"/>
      <charset val="134"/>
    </font>
    <font>
      <b/>
      <sz val="14"/>
      <name val="SimSun"/>
      <charset val="134"/>
    </font>
    <font>
      <sz val="14"/>
      <name val="SimSun"/>
      <charset val="134"/>
    </font>
    <font>
      <sz val="12"/>
      <name val="SimSun"/>
      <charset val="134"/>
    </font>
    <font>
      <b/>
      <sz val="14"/>
      <name val="宋体"/>
      <charset val="134"/>
    </font>
    <font>
      <sz val="14"/>
      <name val="宋体"/>
      <charset val="134"/>
    </font>
    <font>
      <sz val="14"/>
      <color theme="1"/>
      <name val="SimSun"/>
      <charset val="134"/>
    </font>
    <font>
      <sz val="9"/>
      <name val="SimSun"/>
      <charset val="134"/>
    </font>
    <font>
      <sz val="14"/>
      <color theme="1"/>
      <name val="宋体"/>
      <charset val="134"/>
    </font>
    <font>
      <sz val="14"/>
      <color indexed="8"/>
      <name val="宋体"/>
      <charset val="134"/>
    </font>
    <font>
      <sz val="12"/>
      <color indexed="8"/>
      <name val="宋体"/>
      <charset val="134"/>
    </font>
    <font>
      <sz val="12"/>
      <name val="宋体"/>
      <charset val="134"/>
    </font>
    <font>
      <b/>
      <sz val="20"/>
      <name val="方正小标宋简体"/>
      <charset val="134"/>
    </font>
    <font>
      <sz val="14"/>
      <name val="MS Serif"/>
      <charset val="134"/>
    </font>
    <font>
      <sz val="14"/>
      <name val="Times New Roman"/>
      <charset val="134"/>
    </font>
    <font>
      <sz val="14"/>
      <name val="宋体"/>
      <charset val="134"/>
      <scheme val="minor"/>
    </font>
    <font>
      <b/>
      <sz val="10"/>
      <name val="宋体"/>
      <charset val="134"/>
    </font>
    <font>
      <sz val="20"/>
      <color rgb="FF000000"/>
      <name val="方正小标宋简体"/>
      <charset val="134"/>
    </font>
    <font>
      <sz val="20"/>
      <color indexed="8"/>
      <name val="方正小标宋简体"/>
      <charset val="134"/>
    </font>
    <font>
      <b/>
      <sz val="14"/>
      <color indexed="8"/>
      <name val="宋体"/>
      <charset val="134"/>
    </font>
    <font>
      <b/>
      <sz val="12"/>
      <name val="宋体"/>
      <charset val="134"/>
    </font>
    <font>
      <sz val="16"/>
      <name val="宋体"/>
      <charset val="134"/>
    </font>
    <font>
      <sz val="16"/>
      <color indexed="8"/>
      <name val="方正小标宋简体"/>
      <charset val="134"/>
    </font>
    <font>
      <sz val="16"/>
      <color indexed="8"/>
      <name val="宋体"/>
      <charset val="134"/>
    </font>
    <font>
      <b/>
      <sz val="16"/>
      <name val="宋体"/>
      <charset val="134"/>
    </font>
    <font>
      <sz val="14"/>
      <color rgb="FF000000"/>
      <name val="宋体"/>
      <charset val="134"/>
    </font>
    <font>
      <sz val="14"/>
      <color theme="1"/>
      <name val="宋体"/>
      <charset val="134"/>
      <scheme val="minor"/>
    </font>
    <font>
      <sz val="20"/>
      <color indexed="8"/>
      <name val="宋体"/>
      <charset val="134"/>
    </font>
    <font>
      <b/>
      <sz val="18"/>
      <color indexed="8"/>
      <name val="方正小标宋简体"/>
      <charset val="134"/>
    </font>
    <font>
      <sz val="11"/>
      <name val="宋体"/>
      <charset val="134"/>
    </font>
    <font>
      <b/>
      <sz val="14"/>
      <name val="黑体"/>
      <charset val="134"/>
    </font>
    <font>
      <sz val="20"/>
      <color theme="1"/>
      <name val="方正小标宋简体"/>
      <charset val="134"/>
    </font>
    <font>
      <sz val="20"/>
      <color theme="1"/>
      <name val="方正小标宋_GBK"/>
      <charset val="134"/>
    </font>
    <font>
      <sz val="12"/>
      <color theme="1"/>
      <name val="宋体"/>
      <charset val="134"/>
      <scheme val="minor"/>
    </font>
    <font>
      <sz val="14"/>
      <name val="Arial"/>
      <charset val="134"/>
    </font>
    <font>
      <b/>
      <sz val="14"/>
      <name val="Arial"/>
      <charset val="134"/>
    </font>
    <font>
      <b/>
      <sz val="14"/>
      <color theme="1"/>
      <name val="宋体"/>
      <charset val="134"/>
    </font>
    <font>
      <sz val="14"/>
      <color indexed="9"/>
      <name val="宋体"/>
      <charset val="134"/>
    </font>
    <font>
      <b/>
      <sz val="11"/>
      <name val="宋体"/>
      <charset val="134"/>
    </font>
    <font>
      <sz val="12"/>
      <color rgb="FFFF0000"/>
      <name val="宋体"/>
      <charset val="134"/>
    </font>
    <font>
      <sz val="18"/>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52"/>
      <name val="宋体"/>
      <charset val="134"/>
    </font>
    <font>
      <sz val="11"/>
      <color indexed="9"/>
      <name val="宋体"/>
      <charset val="134"/>
    </font>
    <font>
      <b/>
      <sz val="11"/>
      <color indexed="8"/>
      <name val="宋体"/>
      <charset val="134"/>
    </font>
    <font>
      <sz val="12"/>
      <color indexed="9"/>
      <name val="宋体"/>
      <charset val="134"/>
    </font>
    <font>
      <sz val="10"/>
      <name val="Geneva"/>
      <charset val="134"/>
    </font>
    <font>
      <sz val="10"/>
      <name val="楷体"/>
      <charset val="134"/>
    </font>
    <font>
      <sz val="8"/>
      <name val="Times New Roman"/>
      <charset val="134"/>
    </font>
    <font>
      <sz val="11"/>
      <color indexed="17"/>
      <name val="宋体"/>
      <charset val="134"/>
    </font>
    <font>
      <sz val="11"/>
      <color indexed="60"/>
      <name val="宋体"/>
      <charset val="134"/>
    </font>
    <font>
      <sz val="8"/>
      <name val="Arial"/>
      <charset val="134"/>
    </font>
    <font>
      <sz val="10"/>
      <name val="Arial"/>
      <charset val="134"/>
    </font>
    <font>
      <sz val="12"/>
      <color indexed="16"/>
      <name val="宋体"/>
      <charset val="134"/>
    </font>
    <font>
      <sz val="12"/>
      <color indexed="17"/>
      <name val="宋体"/>
      <charset val="134"/>
    </font>
    <font>
      <sz val="12"/>
      <name val="Times New Roman"/>
      <charset val="134"/>
    </font>
    <font>
      <i/>
      <sz val="11"/>
      <color indexed="23"/>
      <name val="宋体"/>
      <charset val="134"/>
    </font>
    <font>
      <b/>
      <sz val="15"/>
      <color indexed="56"/>
      <name val="宋体"/>
      <charset val="134"/>
    </font>
    <font>
      <sz val="11"/>
      <color indexed="20"/>
      <name val="宋体"/>
      <charset val="134"/>
    </font>
    <font>
      <b/>
      <sz val="11"/>
      <color indexed="56"/>
      <name val="宋体"/>
      <charset val="134"/>
    </font>
    <font>
      <b/>
      <sz val="10"/>
      <name val="MS Sans Serif"/>
      <charset val="134"/>
    </font>
    <font>
      <b/>
      <sz val="11"/>
      <color indexed="63"/>
      <name val="宋体"/>
      <charset val="134"/>
    </font>
    <font>
      <b/>
      <sz val="18"/>
      <color indexed="56"/>
      <name val="宋体"/>
      <charset val="134"/>
    </font>
    <font>
      <b/>
      <sz val="11"/>
      <color indexed="9"/>
      <name val="宋体"/>
      <charset val="134"/>
    </font>
    <font>
      <b/>
      <sz val="11"/>
      <color indexed="52"/>
      <name val="宋体"/>
      <charset val="134"/>
    </font>
    <font>
      <sz val="10"/>
      <name val="宋体"/>
      <charset val="134"/>
    </font>
    <font>
      <sz val="10"/>
      <name val="Helv"/>
      <charset val="134"/>
    </font>
    <font>
      <u/>
      <sz val="12"/>
      <color indexed="12"/>
      <name val="宋体"/>
      <charset val="134"/>
    </font>
    <font>
      <sz val="12"/>
      <color indexed="20"/>
      <name val="宋体"/>
      <charset val="134"/>
    </font>
    <font>
      <b/>
      <sz val="13"/>
      <color indexed="56"/>
      <name val="宋体"/>
      <charset val="134"/>
    </font>
    <font>
      <sz val="11"/>
      <color indexed="10"/>
      <name val="宋体"/>
      <charset val="134"/>
    </font>
    <font>
      <sz val="10"/>
      <name val="仿宋_GB2312"/>
      <charset val="134"/>
    </font>
    <font>
      <b/>
      <sz val="12"/>
      <name val="Arial"/>
      <charset val="134"/>
    </font>
    <font>
      <sz val="10"/>
      <name val="MS Sans Serif"/>
      <charset val="134"/>
    </font>
    <font>
      <b/>
      <sz val="10"/>
      <name val="Tms Rmn"/>
      <charset val="134"/>
    </font>
    <font>
      <sz val="11"/>
      <color indexed="62"/>
      <name val="宋体"/>
      <charset val="134"/>
    </font>
    <font>
      <sz val="10"/>
      <name val="Times New Roman"/>
      <charset val="134"/>
    </font>
    <font>
      <b/>
      <sz val="12"/>
      <color indexed="8"/>
      <name val="宋体"/>
      <charset val="134"/>
    </font>
    <font>
      <b/>
      <sz val="15"/>
      <color indexed="54"/>
      <name val="宋体"/>
      <charset val="134"/>
    </font>
    <font>
      <b/>
      <sz val="10"/>
      <color indexed="9"/>
      <name val="宋体"/>
      <charset val="134"/>
    </font>
    <font>
      <b/>
      <sz val="9"/>
      <name val="Arial"/>
      <charset val="134"/>
    </font>
    <font>
      <sz val="9"/>
      <name val="宋体"/>
      <charset val="134"/>
    </font>
    <font>
      <b/>
      <sz val="13"/>
      <color indexed="54"/>
      <name val="宋体"/>
      <charset val="134"/>
    </font>
    <font>
      <sz val="12"/>
      <name val="Helv"/>
      <charset val="134"/>
    </font>
    <font>
      <sz val="12"/>
      <color indexed="9"/>
      <name val="Helv"/>
      <charset val="134"/>
    </font>
    <font>
      <b/>
      <sz val="8"/>
      <color indexed="9"/>
      <name val="宋体"/>
      <charset val="134"/>
    </font>
    <font>
      <sz val="7"/>
      <name val="Small Fonts"/>
      <charset val="134"/>
    </font>
    <font>
      <sz val="9"/>
      <name val="微软雅黑"/>
      <charset val="134"/>
    </font>
    <font>
      <b/>
      <sz val="18"/>
      <color indexed="54"/>
      <name val="宋体"/>
      <charset val="134"/>
    </font>
    <font>
      <sz val="10"/>
      <color indexed="8"/>
      <name val="MS Sans Serif"/>
      <charset val="134"/>
    </font>
    <font>
      <b/>
      <sz val="11"/>
      <color indexed="54"/>
      <name val="宋体"/>
      <charset val="134"/>
    </font>
    <font>
      <b/>
      <sz val="14"/>
      <name val="楷体"/>
      <charset val="134"/>
    </font>
    <font>
      <u/>
      <sz val="12"/>
      <color indexed="36"/>
      <name val="宋体"/>
      <charset val="134"/>
    </font>
    <font>
      <b/>
      <sz val="18"/>
      <color indexed="62"/>
      <name val="宋体"/>
      <charset val="134"/>
    </font>
    <font>
      <b/>
      <sz val="10"/>
      <name val="Arial"/>
      <charset val="134"/>
    </font>
    <font>
      <u/>
      <sz val="10"/>
      <color indexed="12"/>
      <name val="Times"/>
      <charset val="134"/>
    </font>
    <font>
      <u/>
      <sz val="11"/>
      <color indexed="52"/>
      <name val="宋体"/>
      <charset val="134"/>
    </font>
    <font>
      <sz val="12"/>
      <name val="Courier"/>
      <charset val="134"/>
    </font>
  </fonts>
  <fills count="70">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10"/>
        <bgColor indexed="64"/>
      </patternFill>
    </fill>
    <fill>
      <patternFill patternType="solid">
        <fgColor indexed="49"/>
        <bgColor indexed="64"/>
      </patternFill>
    </fill>
    <fill>
      <patternFill patternType="solid">
        <fgColor indexed="54"/>
        <bgColor indexed="64"/>
      </patternFill>
    </fill>
    <fill>
      <patternFill patternType="solid">
        <fgColor indexed="42"/>
        <bgColor indexed="64"/>
      </patternFill>
    </fill>
    <fill>
      <patternFill patternType="solid">
        <fgColor indexed="26"/>
        <bgColor indexed="64"/>
      </patternFill>
    </fill>
    <fill>
      <patternFill patternType="solid">
        <fgColor indexed="43"/>
        <bgColor indexed="64"/>
      </patternFill>
    </fill>
    <fill>
      <patternFill patternType="solid">
        <fgColor indexed="22"/>
        <bgColor indexed="64"/>
      </patternFill>
    </fill>
    <fill>
      <patternFill patternType="solid">
        <fgColor indexed="27"/>
        <bgColor indexed="64"/>
      </patternFill>
    </fill>
    <fill>
      <patternFill patternType="solid">
        <fgColor indexed="52"/>
        <bgColor indexed="64"/>
      </patternFill>
    </fill>
    <fill>
      <patternFill patternType="solid">
        <fgColor indexed="55"/>
        <bgColor indexed="64"/>
      </patternFill>
    </fill>
    <fill>
      <patternFill patternType="solid">
        <fgColor indexed="45"/>
        <bgColor indexed="64"/>
      </patternFill>
    </fill>
    <fill>
      <patternFill patternType="solid">
        <fgColor indexed="48"/>
        <bgColor indexed="64"/>
      </patternFill>
    </fill>
    <fill>
      <patternFill patternType="solid">
        <fgColor indexed="29"/>
        <bgColor indexed="64"/>
      </patternFill>
    </fill>
    <fill>
      <patternFill patternType="solid">
        <fgColor indexed="44"/>
        <bgColor indexed="64"/>
      </patternFill>
    </fill>
    <fill>
      <patternFill patternType="solid">
        <fgColor indexed="46"/>
        <bgColor indexed="64"/>
      </patternFill>
    </fill>
    <fill>
      <patternFill patternType="solid">
        <fgColor indexed="14"/>
        <bgColor indexed="64"/>
      </patternFill>
    </fill>
    <fill>
      <patternFill patternType="solid">
        <fgColor indexed="31"/>
        <bgColor indexed="64"/>
      </patternFill>
    </fill>
    <fill>
      <patternFill patternType="solid">
        <fgColor indexed="47"/>
        <bgColor indexed="64"/>
      </patternFill>
    </fill>
    <fill>
      <patternFill patternType="solid">
        <fgColor indexed="11"/>
        <bgColor indexed="64"/>
      </patternFill>
    </fill>
    <fill>
      <patternFill patternType="solid">
        <fgColor indexed="36"/>
        <bgColor indexed="64"/>
      </patternFill>
    </fill>
    <fill>
      <patternFill patternType="solid">
        <fgColor indexed="25"/>
        <bgColor indexed="64"/>
      </patternFill>
    </fill>
    <fill>
      <patternFill patternType="solid">
        <fgColor indexed="51"/>
        <bgColor indexed="64"/>
      </patternFill>
    </fill>
    <fill>
      <patternFill patternType="solid">
        <fgColor indexed="30"/>
        <bgColor indexed="64"/>
      </patternFill>
    </fill>
    <fill>
      <patternFill patternType="gray0625"/>
    </fill>
    <fill>
      <patternFill patternType="lightUp">
        <fgColor indexed="9"/>
        <bgColor indexed="29"/>
      </patternFill>
    </fill>
    <fill>
      <patternFill patternType="mediumGray">
        <fgColor indexed="22"/>
      </patternFill>
    </fill>
    <fill>
      <patternFill patternType="solid">
        <fgColor indexed="57"/>
        <bgColor indexed="64"/>
      </patternFill>
    </fill>
    <fill>
      <patternFill patternType="solid">
        <fgColor indexed="15"/>
        <bgColor indexed="64"/>
      </patternFill>
    </fill>
    <fill>
      <patternFill patternType="solid">
        <fgColor indexed="12"/>
        <bgColor indexed="64"/>
      </patternFill>
    </fill>
    <fill>
      <patternFill patternType="solid">
        <fgColor indexed="40"/>
        <bgColor indexed="64"/>
      </patternFill>
    </fill>
    <fill>
      <patternFill patternType="lightUp">
        <fgColor indexed="9"/>
        <bgColor indexed="22"/>
      </patternFill>
    </fill>
    <fill>
      <patternFill patternType="lightUp">
        <fgColor indexed="9"/>
        <bgColor indexed="55"/>
      </patternFill>
    </fill>
    <fill>
      <patternFill patternType="solid">
        <fgColor indexed="62"/>
        <bgColor indexed="64"/>
      </patternFill>
    </fill>
    <fill>
      <patternFill patternType="solid">
        <fgColor indexed="53"/>
        <bgColor indexed="64"/>
      </patternFill>
    </fill>
  </fills>
  <borders count="3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indexed="8"/>
      </left>
      <right/>
      <top/>
      <bottom style="thin">
        <color indexed="8"/>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right/>
      <top/>
      <bottom style="double">
        <color indexed="52"/>
      </bottom>
      <diagonal/>
    </border>
    <border>
      <left/>
      <right/>
      <top style="thin">
        <color indexed="62"/>
      </top>
      <bottom style="double">
        <color indexed="62"/>
      </bottom>
      <diagonal/>
    </border>
    <border>
      <left/>
      <right/>
      <top/>
      <bottom style="thick">
        <color indexed="62"/>
      </bottom>
      <diagonal/>
    </border>
    <border>
      <left/>
      <right/>
      <top/>
      <bottom style="medium">
        <color auto="1"/>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style="thin">
        <color indexed="23"/>
      </left>
      <right style="thin">
        <color indexed="23"/>
      </right>
      <top style="thin">
        <color indexed="23"/>
      </top>
      <bottom style="thin">
        <color indexed="23"/>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auto="1"/>
      </left>
      <right style="thin">
        <color auto="1"/>
      </right>
      <top/>
      <bottom/>
      <diagonal/>
    </border>
    <border>
      <left/>
      <right/>
      <top style="medium">
        <color auto="1"/>
      </top>
      <bottom style="medium">
        <color auto="1"/>
      </bottom>
      <diagonal/>
    </border>
    <border>
      <left/>
      <right/>
      <top/>
      <bottom style="thick">
        <color indexed="11"/>
      </bottom>
      <diagonal/>
    </border>
    <border>
      <left/>
      <right/>
      <top style="medium">
        <color indexed="9"/>
      </top>
      <bottom style="medium">
        <color indexed="9"/>
      </bottom>
      <diagonal/>
    </border>
    <border>
      <left/>
      <right/>
      <top style="thin">
        <color indexed="11"/>
      </top>
      <bottom style="double">
        <color indexed="11"/>
      </bottom>
      <diagonal/>
    </border>
    <border>
      <left/>
      <right/>
      <top/>
      <bottom style="thick">
        <color indexed="43"/>
      </bottom>
      <diagonal/>
    </border>
    <border>
      <left/>
      <right/>
      <top/>
      <bottom style="medium">
        <color indexed="43"/>
      </bottom>
      <diagonal/>
    </border>
  </borders>
  <cellStyleXfs count="231">
    <xf numFmtId="0" fontId="0" fillId="0" borderId="0">
      <alignment vertical="center"/>
    </xf>
    <xf numFmtId="43" fontId="0" fillId="0" borderId="0" applyFont="0" applyFill="0" applyBorder="0" applyAlignment="0" applyProtection="0">
      <alignment vertical="center"/>
    </xf>
    <xf numFmtId="44" fontId="2" fillId="0" borderId="0" applyFont="0" applyFill="0" applyBorder="0" applyAlignment="0" applyProtection="0">
      <alignment vertical="center"/>
    </xf>
    <xf numFmtId="9" fontId="21" fillId="0" borderId="0" applyFont="0" applyFill="0" applyBorder="0" applyAlignment="0" applyProtection="0">
      <alignment vertical="center"/>
    </xf>
    <xf numFmtId="41" fontId="2" fillId="0" borderId="0" applyFont="0" applyFill="0" applyBorder="0" applyAlignment="0" applyProtection="0">
      <alignment vertical="center"/>
    </xf>
    <xf numFmtId="42" fontId="2" fillId="0" borderId="0" applyFont="0" applyFill="0" applyBorder="0" applyAlignment="0" applyProtection="0">
      <alignment vertical="center"/>
    </xf>
    <xf numFmtId="0" fontId="51"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2" fillId="5" borderId="14" applyNumberFormat="0" applyFont="0" applyAlignment="0" applyProtection="0">
      <alignment vertical="center"/>
    </xf>
    <xf numFmtId="0" fontId="53"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55" fillId="0" borderId="0" applyNumberFormat="0" applyFill="0" applyBorder="0" applyAlignment="0" applyProtection="0">
      <alignment vertical="center"/>
    </xf>
    <xf numFmtId="0" fontId="56" fillId="0" borderId="15" applyNumberFormat="0" applyFill="0" applyAlignment="0" applyProtection="0">
      <alignment vertical="center"/>
    </xf>
    <xf numFmtId="0" fontId="57" fillId="0" borderId="15" applyNumberFormat="0" applyFill="0" applyAlignment="0" applyProtection="0">
      <alignment vertical="center"/>
    </xf>
    <xf numFmtId="0" fontId="58" fillId="0" borderId="16" applyNumberFormat="0" applyFill="0" applyAlignment="0" applyProtection="0">
      <alignment vertical="center"/>
    </xf>
    <xf numFmtId="0" fontId="58" fillId="0" borderId="0" applyNumberFormat="0" applyFill="0" applyBorder="0" applyAlignment="0" applyProtection="0">
      <alignment vertical="center"/>
    </xf>
    <xf numFmtId="0" fontId="59" fillId="6" borderId="17" applyNumberFormat="0" applyAlignment="0" applyProtection="0">
      <alignment vertical="center"/>
    </xf>
    <xf numFmtId="0" fontId="60" fillId="7" borderId="18" applyNumberFormat="0" applyAlignment="0" applyProtection="0">
      <alignment vertical="center"/>
    </xf>
    <xf numFmtId="0" fontId="61" fillId="7" borderId="17" applyNumberFormat="0" applyAlignment="0" applyProtection="0">
      <alignment vertical="center"/>
    </xf>
    <xf numFmtId="0" fontId="62" fillId="8" borderId="19" applyNumberFormat="0" applyAlignment="0" applyProtection="0">
      <alignment vertical="center"/>
    </xf>
    <xf numFmtId="0" fontId="63" fillId="0" borderId="20" applyNumberFormat="0" applyFill="0" applyAlignment="0" applyProtection="0">
      <alignment vertical="center"/>
    </xf>
    <xf numFmtId="0" fontId="64" fillId="0" borderId="21" applyNumberFormat="0" applyFill="0" applyAlignment="0" applyProtection="0">
      <alignment vertical="center"/>
    </xf>
    <xf numFmtId="0" fontId="65" fillId="9" borderId="0" applyNumberFormat="0" applyBorder="0" applyAlignment="0" applyProtection="0">
      <alignment vertical="center"/>
    </xf>
    <xf numFmtId="0" fontId="66" fillId="10" borderId="0" applyNumberFormat="0" applyBorder="0" applyAlignment="0" applyProtection="0">
      <alignment vertical="center"/>
    </xf>
    <xf numFmtId="0" fontId="67" fillId="11" borderId="0" applyNumberFormat="0" applyBorder="0" applyAlignment="0" applyProtection="0">
      <alignment vertical="center"/>
    </xf>
    <xf numFmtId="0" fontId="68" fillId="12" borderId="0" applyNumberFormat="0" applyBorder="0" applyAlignment="0" applyProtection="0">
      <alignment vertical="center"/>
    </xf>
    <xf numFmtId="0" fontId="69" fillId="13" borderId="0" applyNumberFormat="0" applyBorder="0" applyAlignment="0" applyProtection="0">
      <alignment vertical="center"/>
    </xf>
    <xf numFmtId="0" fontId="69" fillId="14" borderId="0" applyNumberFormat="0" applyBorder="0" applyAlignment="0" applyProtection="0">
      <alignment vertical="center"/>
    </xf>
    <xf numFmtId="0" fontId="68" fillId="15" borderId="0" applyNumberFormat="0" applyBorder="0" applyAlignment="0" applyProtection="0">
      <alignment vertical="center"/>
    </xf>
    <xf numFmtId="0" fontId="68" fillId="16" borderId="0" applyNumberFormat="0" applyBorder="0" applyAlignment="0" applyProtection="0">
      <alignment vertical="center"/>
    </xf>
    <xf numFmtId="0" fontId="69" fillId="17" borderId="0" applyNumberFormat="0" applyBorder="0" applyAlignment="0" applyProtection="0">
      <alignment vertical="center"/>
    </xf>
    <xf numFmtId="0" fontId="69" fillId="18" borderId="0" applyNumberFormat="0" applyBorder="0" applyAlignment="0" applyProtection="0">
      <alignment vertical="center"/>
    </xf>
    <xf numFmtId="0" fontId="68" fillId="19" borderId="0" applyNumberFormat="0" applyBorder="0" applyAlignment="0" applyProtection="0">
      <alignment vertical="center"/>
    </xf>
    <xf numFmtId="0" fontId="68" fillId="20" borderId="0" applyNumberFormat="0" applyBorder="0" applyAlignment="0" applyProtection="0">
      <alignment vertical="center"/>
    </xf>
    <xf numFmtId="0" fontId="69" fillId="21" borderId="0" applyNumberFormat="0" applyBorder="0" applyAlignment="0" applyProtection="0">
      <alignment vertical="center"/>
    </xf>
    <xf numFmtId="0" fontId="69" fillId="22" borderId="0" applyNumberFormat="0" applyBorder="0" applyAlignment="0" applyProtection="0">
      <alignment vertical="center"/>
    </xf>
    <xf numFmtId="0" fontId="68" fillId="23" borderId="0" applyNumberFormat="0" applyBorder="0" applyAlignment="0" applyProtection="0">
      <alignment vertical="center"/>
    </xf>
    <xf numFmtId="0" fontId="68" fillId="24" borderId="0" applyNumberFormat="0" applyBorder="0" applyAlignment="0" applyProtection="0">
      <alignment vertical="center"/>
    </xf>
    <xf numFmtId="0" fontId="69" fillId="25" borderId="0" applyNumberFormat="0" applyBorder="0" applyAlignment="0" applyProtection="0">
      <alignment vertical="center"/>
    </xf>
    <xf numFmtId="0" fontId="69" fillId="26" borderId="0" applyNumberFormat="0" applyBorder="0" applyAlignment="0" applyProtection="0">
      <alignment vertical="center"/>
    </xf>
    <xf numFmtId="0" fontId="68" fillId="27" borderId="0" applyNumberFormat="0" applyBorder="0" applyAlignment="0" applyProtection="0">
      <alignment vertical="center"/>
    </xf>
    <xf numFmtId="0" fontId="68" fillId="28" borderId="0" applyNumberFormat="0" applyBorder="0" applyAlignment="0" applyProtection="0">
      <alignment vertical="center"/>
    </xf>
    <xf numFmtId="0" fontId="69" fillId="29" borderId="0" applyNumberFormat="0" applyBorder="0" applyAlignment="0" applyProtection="0">
      <alignment vertical="center"/>
    </xf>
    <xf numFmtId="0" fontId="69" fillId="30" borderId="0" applyNumberFormat="0" applyBorder="0" applyAlignment="0" applyProtection="0">
      <alignment vertical="center"/>
    </xf>
    <xf numFmtId="0" fontId="68" fillId="31" borderId="0" applyNumberFormat="0" applyBorder="0" applyAlignment="0" applyProtection="0">
      <alignment vertical="center"/>
    </xf>
    <xf numFmtId="0" fontId="68" fillId="32" borderId="0" applyNumberFormat="0" applyBorder="0" applyAlignment="0" applyProtection="0">
      <alignment vertical="center"/>
    </xf>
    <xf numFmtId="0" fontId="69" fillId="33" borderId="0" applyNumberFormat="0" applyBorder="0" applyAlignment="0" applyProtection="0">
      <alignment vertical="center"/>
    </xf>
    <xf numFmtId="0" fontId="69" fillId="34" borderId="0" applyNumberFormat="0" applyBorder="0" applyAlignment="0" applyProtection="0">
      <alignment vertical="center"/>
    </xf>
    <xf numFmtId="0" fontId="68" fillId="35" borderId="0" applyNumberFormat="0" applyBorder="0" applyAlignment="0" applyProtection="0">
      <alignment vertical="center"/>
    </xf>
    <xf numFmtId="0" fontId="70" fillId="0" borderId="22" applyNumberFormat="0" applyFill="0" applyAlignment="0" applyProtection="0">
      <alignment vertical="center"/>
    </xf>
    <xf numFmtId="0" fontId="71" fillId="36" borderId="0" applyNumberFormat="0" applyBorder="0" applyAlignment="0" applyProtection="0">
      <alignment vertical="center"/>
    </xf>
    <xf numFmtId="0" fontId="72" fillId="0" borderId="23" applyNumberFormat="0" applyFill="0" applyAlignment="0" applyProtection="0">
      <alignment vertical="center"/>
    </xf>
    <xf numFmtId="0" fontId="73" fillId="37" borderId="0" applyNumberFormat="0" applyBorder="0" applyAlignment="0" applyProtection="0">
      <alignment vertical="center"/>
    </xf>
    <xf numFmtId="0" fontId="74" fillId="0" borderId="0">
      <alignment vertical="center"/>
    </xf>
    <xf numFmtId="0" fontId="75" fillId="0" borderId="9" applyNumberFormat="0" applyFill="0" applyProtection="0">
      <alignment horizontal="center" vertical="center"/>
    </xf>
    <xf numFmtId="0" fontId="73" fillId="38" borderId="0" applyNumberFormat="0" applyBorder="0" applyAlignment="0" applyProtection="0">
      <alignment vertical="center"/>
    </xf>
    <xf numFmtId="0" fontId="76" fillId="0" borderId="0">
      <alignment horizontal="center" vertical="center" wrapText="1"/>
      <protection locked="0"/>
    </xf>
    <xf numFmtId="0" fontId="77" fillId="39" borderId="0" applyNumberFormat="0" applyBorder="0" applyAlignment="0" applyProtection="0">
      <alignment vertical="center"/>
    </xf>
    <xf numFmtId="0" fontId="20" fillId="40" borderId="0" applyNumberFormat="0" applyBorder="0" applyAlignment="0" applyProtection="0">
      <alignment vertical="center"/>
    </xf>
    <xf numFmtId="0" fontId="78" fillId="41" borderId="0" applyNumberFormat="0" applyBorder="0" applyAlignment="0" applyProtection="0">
      <alignment vertical="center"/>
    </xf>
    <xf numFmtId="0" fontId="20" fillId="42" borderId="0" applyNumberFormat="0" applyBorder="0" applyAlignment="0" applyProtection="0">
      <alignment vertical="center"/>
    </xf>
    <xf numFmtId="0" fontId="77" fillId="43" borderId="0" applyNumberFormat="0" applyBorder="0" applyAlignment="0" applyProtection="0">
      <alignment vertical="center"/>
    </xf>
    <xf numFmtId="0" fontId="79" fillId="40" borderId="1" applyNumberFormat="0" applyBorder="0" applyAlignment="0" applyProtection="0">
      <alignment vertical="center"/>
    </xf>
    <xf numFmtId="0" fontId="71" fillId="44" borderId="0" applyNumberFormat="0" applyBorder="0" applyAlignment="0" applyProtection="0">
      <alignment vertical="center"/>
    </xf>
    <xf numFmtId="176" fontId="80" fillId="0" borderId="9" applyFill="0" applyProtection="0">
      <alignment horizontal="right" vertical="center"/>
    </xf>
    <xf numFmtId="0" fontId="73" fillId="45" borderId="0" applyNumberFormat="0" applyBorder="0" applyAlignment="0" applyProtection="0">
      <alignment vertical="center"/>
    </xf>
    <xf numFmtId="0" fontId="73" fillId="44" borderId="0" applyNumberFormat="0" applyBorder="0" applyAlignment="0" applyProtection="0">
      <alignment vertical="center"/>
    </xf>
    <xf numFmtId="0" fontId="81" fillId="46" borderId="0" applyNumberFormat="0" applyBorder="0" applyAlignment="0" applyProtection="0">
      <alignment vertical="center"/>
    </xf>
    <xf numFmtId="0" fontId="71" fillId="47" borderId="0" applyNumberFormat="0" applyBorder="0" applyAlignment="0" applyProtection="0">
      <alignment vertical="center"/>
    </xf>
    <xf numFmtId="0" fontId="82" fillId="39" borderId="0" applyNumberFormat="0" applyBorder="0" applyAlignment="0" applyProtection="0">
      <alignment vertical="center"/>
    </xf>
    <xf numFmtId="0" fontId="71" fillId="48" borderId="0" applyNumberFormat="0" applyBorder="0" applyAlignment="0" applyProtection="0">
      <alignment vertical="center"/>
    </xf>
    <xf numFmtId="0" fontId="83" fillId="0" borderId="0">
      <alignment vertical="center"/>
    </xf>
    <xf numFmtId="0" fontId="73" fillId="49" borderId="0" applyNumberFormat="0" applyBorder="0" applyAlignment="0" applyProtection="0">
      <alignment vertical="center"/>
    </xf>
    <xf numFmtId="0" fontId="84" fillId="0" borderId="0" applyNumberFormat="0" applyFill="0" applyBorder="0" applyAlignment="0" applyProtection="0">
      <alignment vertical="center"/>
    </xf>
    <xf numFmtId="0" fontId="71" fillId="46" borderId="0" applyNumberFormat="0" applyBorder="0" applyAlignment="0" applyProtection="0">
      <alignment vertical="center"/>
    </xf>
    <xf numFmtId="0" fontId="85" fillId="0" borderId="24" applyNumberFormat="0" applyFill="0" applyAlignment="0" applyProtection="0">
      <alignment vertical="center"/>
    </xf>
    <xf numFmtId="0" fontId="86" fillId="46" borderId="0" applyNumberFormat="0" applyBorder="0" applyAlignment="0" applyProtection="0">
      <alignment vertical="center"/>
    </xf>
    <xf numFmtId="0" fontId="0" fillId="49" borderId="0" applyNumberFormat="0" applyBorder="0" applyAlignment="0" applyProtection="0">
      <alignment vertical="center"/>
    </xf>
    <xf numFmtId="0" fontId="87" fillId="0" borderId="0" applyNumberFormat="0" applyFill="0" applyBorder="0" applyAlignment="0" applyProtection="0">
      <alignment vertical="center"/>
    </xf>
    <xf numFmtId="0" fontId="88" fillId="0" borderId="25">
      <alignment horizontal="center" vertical="center"/>
    </xf>
    <xf numFmtId="0" fontId="86" fillId="50" borderId="0" applyNumberFormat="0" applyBorder="0" applyAlignment="0" applyProtection="0">
      <alignment vertical="center"/>
    </xf>
    <xf numFmtId="0" fontId="0" fillId="39" borderId="0" applyNumberFormat="0" applyBorder="0" applyAlignment="0" applyProtection="0">
      <alignment vertical="center"/>
    </xf>
    <xf numFmtId="0" fontId="89" fillId="42" borderId="26" applyNumberFormat="0" applyAlignment="0" applyProtection="0">
      <alignment vertical="center"/>
    </xf>
    <xf numFmtId="0" fontId="80" fillId="0" borderId="12" applyNumberFormat="0" applyFill="0" applyProtection="0">
      <alignment horizontal="right" vertical="center"/>
    </xf>
    <xf numFmtId="0" fontId="0" fillId="0" borderId="0">
      <alignment vertical="center"/>
    </xf>
    <xf numFmtId="0" fontId="90" fillId="0" borderId="0" applyNumberFormat="0" applyFill="0" applyBorder="0" applyAlignment="0" applyProtection="0">
      <alignment vertical="center"/>
    </xf>
    <xf numFmtId="0" fontId="91" fillId="45" borderId="27" applyNumberFormat="0" applyAlignment="0" applyProtection="0">
      <alignment vertical="center"/>
    </xf>
    <xf numFmtId="0" fontId="21" fillId="0" borderId="0" applyNumberFormat="0" applyFont="0" applyFill="0" applyBorder="0" applyAlignment="0" applyProtection="0">
      <alignment horizontal="left" vertical="center"/>
    </xf>
    <xf numFmtId="0" fontId="92" fillId="42" borderId="28" applyNumberFormat="0" applyAlignment="0" applyProtection="0">
      <alignment vertical="center"/>
    </xf>
    <xf numFmtId="0" fontId="93" fillId="0" borderId="0">
      <alignment vertical="center"/>
    </xf>
    <xf numFmtId="0" fontId="71" fillId="42" borderId="0" applyNumberFormat="0" applyBorder="0" applyAlignment="0" applyProtection="0">
      <alignment vertical="center"/>
    </xf>
    <xf numFmtId="0" fontId="94" fillId="0" borderId="0">
      <alignment vertical="center"/>
    </xf>
    <xf numFmtId="49" fontId="21" fillId="0" borderId="0" applyFont="0" applyFill="0" applyBorder="0" applyAlignment="0" applyProtection="0">
      <alignment vertical="center"/>
    </xf>
    <xf numFmtId="0" fontId="95" fillId="0" borderId="0" applyNumberFormat="0" applyFill="0" applyBorder="0" applyAlignment="0" applyProtection="0">
      <alignment vertical="top"/>
      <protection locked="0"/>
    </xf>
    <xf numFmtId="0" fontId="96" fillId="46" borderId="0" applyNumberFormat="0" applyBorder="0" applyAlignment="0" applyProtection="0">
      <alignment vertical="center"/>
    </xf>
    <xf numFmtId="0" fontId="97" fillId="0" borderId="29" applyNumberFormat="0" applyFill="0" applyAlignment="0" applyProtection="0">
      <alignment vertical="center"/>
    </xf>
    <xf numFmtId="10" fontId="21" fillId="0" borderId="0" applyFont="0" applyFill="0" applyBorder="0" applyAlignment="0" applyProtection="0">
      <alignment vertical="center"/>
    </xf>
    <xf numFmtId="0" fontId="71" fillId="51" borderId="0" applyNumberFormat="0" applyBorder="0" applyAlignment="0" applyProtection="0">
      <alignment vertical="center"/>
    </xf>
    <xf numFmtId="0" fontId="20" fillId="52" borderId="0" applyNumberFormat="0" applyBorder="0" applyAlignment="0" applyProtection="0">
      <alignment vertical="center"/>
    </xf>
    <xf numFmtId="0" fontId="98" fillId="0" borderId="0" applyNumberFormat="0" applyFill="0" applyBorder="0" applyAlignment="0" applyProtection="0">
      <alignment vertical="center"/>
    </xf>
    <xf numFmtId="0" fontId="21" fillId="0" borderId="0">
      <alignment vertical="center"/>
    </xf>
    <xf numFmtId="0" fontId="0" fillId="52" borderId="0" applyNumberFormat="0" applyBorder="0" applyAlignment="0" applyProtection="0">
      <alignment vertical="center"/>
    </xf>
    <xf numFmtId="0" fontId="0" fillId="46" borderId="0" applyNumberFormat="0" applyBorder="0" applyAlignment="0" applyProtection="0">
      <alignment vertical="center"/>
    </xf>
    <xf numFmtId="0" fontId="71" fillId="53" borderId="0" applyNumberFormat="0" applyBorder="0" applyAlignment="0" applyProtection="0">
      <alignment vertical="center"/>
    </xf>
    <xf numFmtId="0" fontId="0" fillId="40" borderId="0" applyNumberFormat="0" applyBorder="0" applyAlignment="0" applyProtection="0">
      <alignment vertical="center"/>
    </xf>
    <xf numFmtId="0" fontId="0" fillId="43" borderId="0" applyNumberFormat="0" applyBorder="0" applyAlignment="0" applyProtection="0">
      <alignment vertical="center"/>
    </xf>
    <xf numFmtId="177" fontId="21" fillId="0" borderId="0" applyFont="0" applyFill="0" applyBorder="0" applyAlignment="0" applyProtection="0">
      <alignment vertical="center"/>
    </xf>
    <xf numFmtId="0" fontId="0" fillId="50" borderId="0" applyNumberFormat="0" applyBorder="0" applyAlignment="0" applyProtection="0">
      <alignment vertical="center"/>
    </xf>
    <xf numFmtId="0" fontId="73" fillId="53" borderId="0" applyNumberFormat="0" applyBorder="0" applyAlignment="0" applyProtection="0">
      <alignment vertical="center"/>
    </xf>
    <xf numFmtId="0" fontId="21" fillId="0" borderId="0">
      <alignment vertical="center"/>
    </xf>
    <xf numFmtId="0" fontId="0" fillId="2" borderId="0" applyNumberFormat="0" applyBorder="0" applyAlignment="0" applyProtection="0">
      <alignment vertical="center"/>
    </xf>
    <xf numFmtId="0" fontId="0" fillId="53" borderId="0" applyNumberFormat="0" applyBorder="0" applyAlignment="0" applyProtection="0">
      <alignment vertical="center"/>
    </xf>
    <xf numFmtId="0" fontId="0" fillId="41" borderId="0" applyNumberFormat="0" applyBorder="0" applyAlignment="0" applyProtection="0">
      <alignment vertical="center"/>
    </xf>
    <xf numFmtId="0" fontId="99" fillId="0" borderId="1">
      <alignment horizontal="left" vertical="center"/>
    </xf>
    <xf numFmtId="0" fontId="0" fillId="48" borderId="0" applyNumberFormat="0" applyBorder="0" applyAlignment="0" applyProtection="0">
      <alignment vertical="center"/>
    </xf>
    <xf numFmtId="0" fontId="0" fillId="54" borderId="0" applyNumberFormat="0" applyBorder="0" applyAlignment="0" applyProtection="0">
      <alignment vertical="center"/>
    </xf>
    <xf numFmtId="0" fontId="21" fillId="0" borderId="0">
      <alignment vertical="center"/>
    </xf>
    <xf numFmtId="0" fontId="0" fillId="42" borderId="0" applyNumberFormat="0" applyBorder="0" applyAlignment="0" applyProtection="0">
      <alignment vertical="center"/>
    </xf>
    <xf numFmtId="0" fontId="71" fillId="55" borderId="0" applyNumberFormat="0" applyBorder="0" applyAlignment="0" applyProtection="0">
      <alignment vertical="center"/>
    </xf>
    <xf numFmtId="0" fontId="73" fillId="56" borderId="0" applyNumberFormat="0" applyBorder="0" applyAlignment="0" applyProtection="0">
      <alignment vertical="center"/>
    </xf>
    <xf numFmtId="0" fontId="0" fillId="57" borderId="0" applyNumberFormat="0" applyBorder="0" applyAlignment="0" applyProtection="0">
      <alignment vertical="center"/>
    </xf>
    <xf numFmtId="0" fontId="71" fillId="41" borderId="0" applyNumberFormat="0" applyBorder="0" applyAlignment="0" applyProtection="0">
      <alignment vertical="center"/>
    </xf>
    <xf numFmtId="0" fontId="80" fillId="0" borderId="12" applyNumberFormat="0" applyFill="0" applyProtection="0">
      <alignment horizontal="left" vertical="center"/>
    </xf>
    <xf numFmtId="0" fontId="87" fillId="0" borderId="30" applyNumberFormat="0" applyFill="0" applyAlignment="0" applyProtection="0">
      <alignment vertical="center"/>
    </xf>
    <xf numFmtId="0" fontId="71" fillId="58" borderId="0" applyNumberFormat="0" applyBorder="0" applyAlignment="0" applyProtection="0">
      <alignment vertical="center"/>
    </xf>
    <xf numFmtId="0" fontId="21" fillId="0" borderId="0">
      <alignment vertical="center"/>
    </xf>
    <xf numFmtId="0" fontId="0" fillId="40" borderId="31" applyNumberFormat="0" applyFont="0" applyAlignment="0" applyProtection="0">
      <alignment vertical="center"/>
    </xf>
    <xf numFmtId="0" fontId="71" fillId="54" borderId="0" applyNumberFormat="0" applyBorder="0" applyAlignment="0" applyProtection="0">
      <alignment vertical="center"/>
    </xf>
    <xf numFmtId="0" fontId="80" fillId="0" borderId="0" applyProtection="0">
      <alignment vertical="center"/>
    </xf>
    <xf numFmtId="0" fontId="93" fillId="0" borderId="0">
      <alignment vertical="center"/>
    </xf>
    <xf numFmtId="0" fontId="71" fillId="37" borderId="0" applyNumberFormat="0" applyBorder="0" applyAlignment="0" applyProtection="0">
      <alignment vertical="center"/>
    </xf>
    <xf numFmtId="0" fontId="21" fillId="0" borderId="0" applyNumberFormat="0" applyFill="0" applyBorder="0" applyAlignment="0" applyProtection="0">
      <alignment vertical="center"/>
    </xf>
    <xf numFmtId="0" fontId="71" fillId="38" borderId="0" applyNumberFormat="0" applyBorder="0" applyAlignment="0" applyProtection="0">
      <alignment vertical="center"/>
    </xf>
    <xf numFmtId="0" fontId="100" fillId="0" borderId="13">
      <alignment horizontal="left" vertical="center"/>
    </xf>
    <xf numFmtId="0" fontId="94" fillId="0" borderId="0">
      <alignment vertical="center"/>
      <protection locked="0"/>
    </xf>
    <xf numFmtId="0" fontId="20" fillId="43" borderId="0" applyNumberFormat="0" applyBorder="0" applyAlignment="0" applyProtection="0">
      <alignment vertical="center"/>
    </xf>
    <xf numFmtId="15" fontId="101" fillId="0" borderId="0">
      <alignment vertical="center"/>
    </xf>
    <xf numFmtId="0" fontId="102" fillId="59" borderId="32">
      <alignment vertical="center"/>
      <protection locked="0"/>
    </xf>
    <xf numFmtId="0" fontId="100" fillId="0" borderId="33" applyNumberFormat="0" applyAlignment="0" applyProtection="0">
      <alignment horizontal="left" vertical="center"/>
    </xf>
    <xf numFmtId="0" fontId="103" fillId="53" borderId="28" applyNumberFormat="0" applyAlignment="0" applyProtection="0">
      <alignment vertical="center"/>
    </xf>
    <xf numFmtId="0" fontId="71" fillId="57" borderId="0" applyNumberFormat="0" applyBorder="0" applyAlignment="0" applyProtection="0">
      <alignment vertical="center"/>
    </xf>
    <xf numFmtId="0" fontId="21" fillId="0" borderId="0" applyFont="0" applyFill="0" applyBorder="0" applyAlignment="0" applyProtection="0">
      <alignment vertical="center"/>
    </xf>
    <xf numFmtId="178" fontId="21" fillId="0" borderId="0" applyFont="0" applyFill="0" applyBorder="0" applyAlignment="0" applyProtection="0">
      <alignment vertical="center"/>
    </xf>
    <xf numFmtId="0" fontId="82" fillId="43" borderId="0" applyNumberFormat="0" applyBorder="0" applyAlignment="0" applyProtection="0">
      <alignment vertical="center"/>
    </xf>
    <xf numFmtId="0" fontId="20" fillId="39" borderId="0" applyNumberFormat="0" applyBorder="0" applyAlignment="0" applyProtection="0">
      <alignment vertical="center"/>
    </xf>
    <xf numFmtId="179" fontId="21" fillId="0" borderId="0" applyFont="0" applyFill="0" applyBorder="0" applyAlignment="0" applyProtection="0">
      <alignment vertical="center"/>
    </xf>
    <xf numFmtId="0" fontId="73" fillId="42" borderId="0" applyNumberFormat="0" applyBorder="0" applyAlignment="0" applyProtection="0">
      <alignment vertical="center"/>
    </xf>
    <xf numFmtId="0" fontId="21" fillId="0" borderId="0">
      <alignment vertical="center"/>
    </xf>
    <xf numFmtId="180" fontId="104" fillId="0" borderId="0">
      <alignment vertical="center"/>
    </xf>
    <xf numFmtId="181" fontId="21" fillId="0" borderId="0" applyFont="0" applyFill="0" applyBorder="0" applyAlignment="0" applyProtection="0">
      <alignment vertical="center"/>
    </xf>
    <xf numFmtId="0" fontId="105" fillId="60" borderId="0" applyNumberFormat="0" applyBorder="0" applyAlignment="0" applyProtection="0">
      <alignment vertical="center"/>
    </xf>
    <xf numFmtId="0" fontId="20" fillId="53" borderId="0" applyNumberFormat="0" applyBorder="0" applyAlignment="0" applyProtection="0">
      <alignment vertical="center"/>
    </xf>
    <xf numFmtId="0" fontId="21" fillId="0" borderId="0">
      <alignment vertical="center"/>
    </xf>
    <xf numFmtId="0" fontId="21" fillId="61" borderId="0" applyNumberFormat="0" applyFont="0" applyBorder="0" applyAlignment="0" applyProtection="0">
      <alignment vertical="center"/>
    </xf>
    <xf numFmtId="0" fontId="104" fillId="0" borderId="0">
      <alignment vertical="center"/>
    </xf>
    <xf numFmtId="0" fontId="75" fillId="0" borderId="9" applyNumberFormat="0" applyFill="0" applyProtection="0">
      <alignment horizontal="left" vertical="center"/>
    </xf>
    <xf numFmtId="0" fontId="106" fillId="0" borderId="34" applyNumberFormat="0" applyFill="0" applyAlignment="0" applyProtection="0">
      <alignment vertical="center"/>
    </xf>
    <xf numFmtId="0" fontId="107" fillId="53" borderId="35">
      <alignment horizontal="left" vertical="center"/>
      <protection locked="0" hidden="1"/>
    </xf>
    <xf numFmtId="182" fontId="21" fillId="0" borderId="0" applyFont="0" applyFill="0" applyBorder="0" applyAlignment="0" applyProtection="0">
      <alignment vertical="center"/>
    </xf>
    <xf numFmtId="0" fontId="72" fillId="0" borderId="36" applyNumberFormat="0" applyFill="0" applyAlignment="0" applyProtection="0">
      <alignment vertical="center"/>
    </xf>
    <xf numFmtId="0" fontId="21" fillId="0" borderId="0">
      <alignment vertical="center"/>
    </xf>
    <xf numFmtId="0" fontId="88" fillId="0" borderId="0" applyNumberFormat="0" applyFill="0" applyBorder="0" applyAlignment="0" applyProtection="0">
      <alignment vertical="center"/>
    </xf>
    <xf numFmtId="183" fontId="21" fillId="0" borderId="0" applyFont="0" applyFill="0" applyBorder="0" applyAlignment="0" applyProtection="0">
      <alignment vertical="center"/>
    </xf>
    <xf numFmtId="0" fontId="108" fillId="0" borderId="0" applyNumberFormat="0" applyFill="0" applyBorder="0" applyAlignment="0" applyProtection="0">
      <alignment vertical="center"/>
    </xf>
    <xf numFmtId="184" fontId="21" fillId="0" borderId="0" applyFont="0" applyFill="0" applyBorder="0" applyAlignment="0" applyProtection="0">
      <alignment vertical="center"/>
    </xf>
    <xf numFmtId="185" fontId="104" fillId="0" borderId="0">
      <alignment vertical="center"/>
    </xf>
    <xf numFmtId="0" fontId="109" fillId="0" borderId="0">
      <alignment vertical="center"/>
    </xf>
    <xf numFmtId="0" fontId="96" fillId="50" borderId="0" applyNumberFormat="0" applyBorder="0" applyAlignment="0" applyProtection="0">
      <alignment vertical="center"/>
    </xf>
    <xf numFmtId="186" fontId="104" fillId="0" borderId="0">
      <alignment vertical="center"/>
    </xf>
    <xf numFmtId="0" fontId="110" fillId="0" borderId="37" applyNumberFormat="0" applyFill="0" applyAlignment="0" applyProtection="0">
      <alignment vertical="center"/>
    </xf>
    <xf numFmtId="0" fontId="79" fillId="42" borderId="0" applyNumberFormat="0" applyBorder="0" applyAlignment="0" applyProtection="0">
      <alignment vertical="center"/>
    </xf>
    <xf numFmtId="0" fontId="71" fillId="62" borderId="0" applyNumberFormat="0" applyBorder="0" applyAlignment="0" applyProtection="0">
      <alignment vertical="center"/>
    </xf>
    <xf numFmtId="187" fontId="111" fillId="63" borderId="0">
      <alignment vertical="center"/>
    </xf>
    <xf numFmtId="187" fontId="112" fillId="64" borderId="0">
      <alignment vertical="center"/>
    </xf>
    <xf numFmtId="38" fontId="21" fillId="0" borderId="0" applyFont="0" applyFill="0" applyBorder="0" applyAlignment="0" applyProtection="0">
      <alignment vertical="center"/>
    </xf>
    <xf numFmtId="40" fontId="21" fillId="0" borderId="0" applyFont="0" applyFill="0" applyBorder="0" applyAlignment="0" applyProtection="0">
      <alignment vertical="center"/>
    </xf>
    <xf numFmtId="188" fontId="21" fillId="0" borderId="0" applyFont="0" applyFill="0" applyBorder="0" applyAlignment="0" applyProtection="0">
      <alignment vertical="center"/>
    </xf>
    <xf numFmtId="1" fontId="80" fillId="0" borderId="9" applyFill="0" applyProtection="0">
      <alignment horizontal="center" vertical="center"/>
    </xf>
    <xf numFmtId="40" fontId="113" fillId="57" borderId="35">
      <alignment horizontal="centerContinuous" vertical="center"/>
    </xf>
    <xf numFmtId="0" fontId="21" fillId="0" borderId="0">
      <alignment vertical="center"/>
    </xf>
    <xf numFmtId="37" fontId="114" fillId="0" borderId="0">
      <alignment vertical="center"/>
    </xf>
    <xf numFmtId="0" fontId="115" fillId="0" borderId="0">
      <alignment vertical="top"/>
      <protection locked="0"/>
    </xf>
    <xf numFmtId="189" fontId="80" fillId="0" borderId="0">
      <alignment vertical="center"/>
    </xf>
    <xf numFmtId="3" fontId="21" fillId="0" borderId="0" applyFont="0" applyFill="0" applyBorder="0" applyAlignment="0" applyProtection="0">
      <alignment vertical="center"/>
    </xf>
    <xf numFmtId="0" fontId="21" fillId="0" borderId="0">
      <alignment vertical="center"/>
    </xf>
    <xf numFmtId="14" fontId="76" fillId="0" borderId="0">
      <alignment horizontal="center" vertical="center" wrapText="1"/>
      <protection locked="0"/>
    </xf>
    <xf numFmtId="0" fontId="116" fillId="0" borderId="0" applyNumberFormat="0" applyFill="0" applyBorder="0" applyAlignment="0" applyProtection="0">
      <alignment vertical="center"/>
    </xf>
    <xf numFmtId="190" fontId="21" fillId="0" borderId="0" applyFont="0" applyFill="0" applyProtection="0">
      <alignment vertical="center"/>
    </xf>
    <xf numFmtId="0" fontId="71" fillId="65" borderId="0" applyNumberFormat="0" applyBorder="0" applyAlignment="0" applyProtection="0">
      <alignment vertical="center"/>
    </xf>
    <xf numFmtId="15" fontId="21" fillId="0" borderId="0" applyFont="0" applyFill="0" applyBorder="0" applyAlignment="0" applyProtection="0">
      <alignment vertical="center"/>
    </xf>
    <xf numFmtId="4" fontId="21" fillId="0" borderId="0" applyFont="0" applyFill="0" applyBorder="0" applyAlignment="0" applyProtection="0">
      <alignment vertical="center"/>
    </xf>
    <xf numFmtId="0" fontId="0" fillId="0" borderId="0">
      <alignment vertical="center"/>
    </xf>
    <xf numFmtId="0" fontId="0" fillId="0" borderId="0">
      <alignment vertical="center"/>
    </xf>
    <xf numFmtId="0" fontId="21" fillId="0" borderId="0">
      <alignment vertical="center"/>
    </xf>
    <xf numFmtId="0" fontId="21" fillId="0" borderId="0">
      <alignment vertical="center"/>
    </xf>
    <xf numFmtId="0" fontId="117" fillId="0" borderId="0">
      <alignment vertical="center"/>
    </xf>
    <xf numFmtId="0" fontId="118" fillId="0" borderId="0" applyNumberFormat="0" applyFill="0" applyBorder="0" applyAlignment="0" applyProtection="0">
      <alignment vertical="center"/>
    </xf>
    <xf numFmtId="0" fontId="21" fillId="0" borderId="0">
      <alignment vertical="center"/>
    </xf>
    <xf numFmtId="0" fontId="21" fillId="0" borderId="0">
      <alignment vertical="center"/>
    </xf>
    <xf numFmtId="0" fontId="118" fillId="0" borderId="38" applyNumberFormat="0" applyFill="0" applyAlignment="0" applyProtection="0">
      <alignment vertical="center"/>
    </xf>
    <xf numFmtId="0" fontId="119" fillId="0" borderId="12" applyNumberFormat="0" applyFill="0" applyProtection="0">
      <alignment horizontal="center" vertical="center"/>
    </xf>
    <xf numFmtId="191" fontId="21" fillId="0" borderId="0" applyFont="0" applyFill="0" applyBorder="0" applyAlignment="0" applyProtection="0">
      <alignment vertical="center"/>
    </xf>
    <xf numFmtId="0" fontId="120" fillId="0" borderId="0" applyNumberFormat="0" applyFill="0" applyBorder="0" applyAlignment="0" applyProtection="0">
      <alignment vertical="top"/>
      <protection locked="0"/>
    </xf>
    <xf numFmtId="0" fontId="21" fillId="0" borderId="0"/>
    <xf numFmtId="0" fontId="21" fillId="0" borderId="0">
      <alignment vertical="center"/>
    </xf>
    <xf numFmtId="0" fontId="121" fillId="0" borderId="0" applyNumberFormat="0" applyFill="0" applyBorder="0" applyAlignment="0" applyProtection="0">
      <alignment vertical="center"/>
    </xf>
    <xf numFmtId="0" fontId="21" fillId="0" borderId="0">
      <alignment vertical="center"/>
    </xf>
    <xf numFmtId="0" fontId="105" fillId="66" borderId="0" applyNumberFormat="0" applyBorder="0" applyAlignment="0" applyProtection="0">
      <alignment vertical="center"/>
    </xf>
    <xf numFmtId="0" fontId="21" fillId="0" borderId="0">
      <alignment vertical="center"/>
    </xf>
    <xf numFmtId="0" fontId="0" fillId="0" borderId="0">
      <alignment vertical="center"/>
    </xf>
    <xf numFmtId="0" fontId="101" fillId="0" borderId="0">
      <alignment vertical="center"/>
    </xf>
    <xf numFmtId="0" fontId="21" fillId="0" borderId="0">
      <alignment vertical="center"/>
    </xf>
    <xf numFmtId="0" fontId="122" fillId="0" borderId="0" applyNumberFormat="0" applyFill="0" applyBorder="0" applyAlignment="0" applyProtection="0">
      <alignment vertical="center"/>
    </xf>
    <xf numFmtId="0" fontId="21" fillId="0" borderId="0">
      <alignment vertical="center"/>
    </xf>
    <xf numFmtId="0" fontId="105" fillId="67" borderId="0" applyNumberFormat="0" applyBorder="0" applyAlignment="0" applyProtection="0">
      <alignment vertical="center"/>
    </xf>
    <xf numFmtId="192" fontId="0" fillId="0" borderId="0" applyFont="0" applyFill="0" applyBorder="0" applyAlignment="0" applyProtection="0">
      <alignment vertical="center"/>
    </xf>
    <xf numFmtId="0" fontId="21" fillId="0" borderId="0">
      <alignment vertical="center"/>
    </xf>
    <xf numFmtId="0" fontId="80" fillId="0" borderId="0">
      <alignment vertical="center"/>
    </xf>
    <xf numFmtId="0" fontId="0" fillId="0" borderId="0">
      <alignment vertical="center"/>
    </xf>
    <xf numFmtId="0" fontId="93" fillId="0" borderId="0" applyAlignment="0"/>
    <xf numFmtId="0" fontId="0" fillId="0" borderId="0">
      <alignment vertical="center"/>
    </xf>
    <xf numFmtId="0" fontId="21" fillId="0" borderId="0">
      <alignment vertical="center"/>
    </xf>
    <xf numFmtId="0" fontId="123" fillId="0" borderId="0" applyNumberFormat="0" applyFill="0" applyBorder="0" applyAlignment="0" applyProtection="0">
      <alignment vertical="top"/>
      <protection locked="0"/>
    </xf>
    <xf numFmtId="0" fontId="124" fillId="0" borderId="0" applyNumberFormat="0" applyFill="0" applyBorder="0" applyAlignment="0" applyProtection="0">
      <alignment vertical="top"/>
      <protection locked="0"/>
    </xf>
    <xf numFmtId="4" fontId="0" fillId="0" borderId="0" applyFont="0" applyFill="0" applyBorder="0" applyAlignment="0" applyProtection="0">
      <alignment vertical="center"/>
    </xf>
    <xf numFmtId="193" fontId="0" fillId="0" borderId="0" applyFont="0" applyFill="0" applyBorder="0" applyAlignment="0" applyProtection="0">
      <alignment vertical="center"/>
    </xf>
    <xf numFmtId="41" fontId="0" fillId="0" borderId="0" applyFont="0" applyFill="0" applyBorder="0" applyAlignment="0" applyProtection="0">
      <alignment vertical="center"/>
    </xf>
    <xf numFmtId="0" fontId="71" fillId="68" borderId="0" applyNumberFormat="0" applyBorder="0" applyAlignment="0" applyProtection="0">
      <alignment vertical="center"/>
    </xf>
    <xf numFmtId="0" fontId="71" fillId="69" borderId="0" applyNumberFormat="0" applyBorder="0" applyAlignment="0" applyProtection="0">
      <alignment vertical="center"/>
    </xf>
    <xf numFmtId="0" fontId="125" fillId="0" borderId="0">
      <alignment vertical="center"/>
    </xf>
    <xf numFmtId="0" fontId="21" fillId="0" borderId="0"/>
  </cellStyleXfs>
  <cellXfs count="504">
    <xf numFmtId="0" fontId="0" fillId="0" borderId="0" xfId="0" applyAlignment="1"/>
    <xf numFmtId="0" fontId="1" fillId="0" borderId="0" xfId="160" applyFont="1" applyFill="1" applyBorder="1" applyAlignment="1">
      <alignment horizontal="center" vertical="center"/>
    </xf>
    <xf numFmtId="0" fontId="2" fillId="0" borderId="0" xfId="0" applyFont="1" applyFill="1" applyBorder="1" applyAlignment="1">
      <alignment vertical="center"/>
    </xf>
    <xf numFmtId="0" fontId="3" fillId="0" borderId="1" xfId="160" applyFont="1" applyFill="1" applyBorder="1" applyAlignment="1">
      <alignment horizontal="center" vertical="center"/>
    </xf>
    <xf numFmtId="0" fontId="4" fillId="0" borderId="1" xfId="0" applyFont="1" applyFill="1" applyBorder="1" applyAlignment="1">
      <alignment horizontal="center" vertical="center"/>
    </xf>
    <xf numFmtId="0" fontId="5" fillId="0" borderId="1" xfId="160" applyFont="1" applyFill="1" applyBorder="1" applyAlignment="1">
      <alignment horizontal="center" vertical="center"/>
    </xf>
    <xf numFmtId="0" fontId="2" fillId="0" borderId="1" xfId="0" applyFont="1" applyFill="1" applyBorder="1" applyAlignment="1">
      <alignment vertical="center" wrapText="1"/>
    </xf>
    <xf numFmtId="0" fontId="2" fillId="0" borderId="1" xfId="0" applyFont="1" applyFill="1" applyBorder="1" applyAlignment="1">
      <alignment vertical="center"/>
    </xf>
    <xf numFmtId="0" fontId="6" fillId="0" borderId="0" xfId="0" applyFont="1" applyFill="1" applyBorder="1" applyAlignment="1">
      <alignment vertical="center"/>
    </xf>
    <xf numFmtId="0" fontId="7" fillId="0" borderId="0" xfId="0" applyFont="1" applyFill="1" applyBorder="1" applyAlignment="1">
      <alignment vertical="center"/>
    </xf>
    <xf numFmtId="0" fontId="8" fillId="0" borderId="0" xfId="0" applyFont="1" applyFill="1" applyBorder="1" applyAlignment="1">
      <alignment vertical="center"/>
    </xf>
    <xf numFmtId="0" fontId="1" fillId="0" borderId="0" xfId="0" applyFont="1" applyFill="1" applyBorder="1" applyAlignment="1">
      <alignment horizontal="center" vertical="center"/>
    </xf>
    <xf numFmtId="0" fontId="9" fillId="0" borderId="0" xfId="0" applyFont="1" applyFill="1" applyBorder="1" applyAlignment="1">
      <alignment horizontal="center" vertical="center"/>
    </xf>
    <xf numFmtId="0" fontId="10" fillId="0" borderId="0" xfId="0" applyFont="1" applyFill="1" applyBorder="1" applyAlignment="1">
      <alignment horizontal="right" vertical="center"/>
    </xf>
    <xf numFmtId="0" fontId="11" fillId="0" borderId="1" xfId="0" applyFont="1" applyFill="1" applyBorder="1" applyAlignment="1">
      <alignment horizontal="center" vertical="center"/>
    </xf>
    <xf numFmtId="0" fontId="11" fillId="0" borderId="1" xfId="0" applyFont="1" applyFill="1" applyBorder="1" applyAlignment="1">
      <alignment horizontal="center" vertical="center" wrapText="1"/>
    </xf>
    <xf numFmtId="0" fontId="12" fillId="0" borderId="1" xfId="0" applyFont="1" applyFill="1" applyBorder="1" applyAlignment="1">
      <alignment horizontal="center" vertical="center"/>
    </xf>
    <xf numFmtId="0" fontId="12" fillId="0" borderId="1" xfId="0" applyFont="1" applyFill="1" applyBorder="1" applyAlignment="1">
      <alignment horizontal="center" vertical="center" wrapText="1"/>
    </xf>
    <xf numFmtId="194" fontId="12" fillId="0" borderId="1" xfId="0" applyNumberFormat="1" applyFont="1" applyFill="1" applyBorder="1" applyAlignment="1">
      <alignment horizontal="left" vertical="center" wrapText="1"/>
    </xf>
    <xf numFmtId="194" fontId="12" fillId="0" borderId="1" xfId="0" applyNumberFormat="1" applyFont="1" applyFill="1" applyBorder="1" applyAlignment="1">
      <alignment horizontal="center" vertical="center" wrapText="1"/>
    </xf>
    <xf numFmtId="0" fontId="13" fillId="0" borderId="0" xfId="0" applyFont="1" applyFill="1" applyBorder="1" applyAlignment="1">
      <alignment horizontal="left" vertical="center" wrapText="1"/>
    </xf>
    <xf numFmtId="0" fontId="8" fillId="0" borderId="0" xfId="0" applyFont="1" applyFill="1" applyBorder="1" applyAlignment="1">
      <alignment horizontal="center" vertical="center"/>
    </xf>
    <xf numFmtId="195" fontId="8" fillId="0" borderId="0" xfId="0" applyNumberFormat="1" applyFont="1" applyFill="1" applyBorder="1" applyAlignment="1">
      <alignment vertical="center"/>
    </xf>
    <xf numFmtId="0" fontId="10" fillId="0" borderId="0" xfId="0" applyFont="1" applyFill="1" applyBorder="1" applyAlignment="1">
      <alignment horizontal="left" vertical="center"/>
    </xf>
    <xf numFmtId="195" fontId="1" fillId="0" borderId="0" xfId="0" applyNumberFormat="1" applyFont="1" applyFill="1" applyBorder="1" applyAlignment="1">
      <alignment horizontal="center" vertical="center"/>
    </xf>
    <xf numFmtId="0" fontId="12" fillId="0" borderId="0" xfId="0" applyFont="1" applyFill="1" applyBorder="1" applyAlignment="1">
      <alignment horizontal="right" vertical="center"/>
    </xf>
    <xf numFmtId="0" fontId="12" fillId="0" borderId="0" xfId="0" applyFont="1" applyFill="1" applyBorder="1" applyAlignment="1">
      <alignment horizontal="right" vertical="center" wrapText="1"/>
    </xf>
    <xf numFmtId="195" fontId="12" fillId="0" borderId="0" xfId="0" applyNumberFormat="1" applyFont="1" applyFill="1" applyBorder="1" applyAlignment="1">
      <alignment horizontal="right" vertical="center" wrapText="1"/>
    </xf>
    <xf numFmtId="195" fontId="11" fillId="0" borderId="1" xfId="0" applyNumberFormat="1" applyFont="1" applyFill="1" applyBorder="1" applyAlignment="1">
      <alignment horizontal="center" vertical="center" wrapText="1"/>
    </xf>
    <xf numFmtId="0" fontId="14" fillId="0" borderId="2" xfId="0" applyFont="1" applyFill="1" applyBorder="1" applyAlignment="1">
      <alignment horizontal="left" vertical="center"/>
    </xf>
    <xf numFmtId="0" fontId="14" fillId="0" borderId="3" xfId="0" applyFont="1" applyFill="1" applyBorder="1" applyAlignment="1">
      <alignment horizontal="left" vertical="center"/>
    </xf>
    <xf numFmtId="195" fontId="12" fillId="0" borderId="1" xfId="0" applyNumberFormat="1" applyFont="1" applyFill="1" applyBorder="1" applyAlignment="1">
      <alignment horizontal="center" vertical="center" wrapText="1"/>
    </xf>
    <xf numFmtId="0" fontId="15" fillId="0" borderId="1" xfId="0" applyFont="1" applyFill="1" applyBorder="1" applyAlignment="1">
      <alignment horizontal="left" vertical="center"/>
    </xf>
    <xf numFmtId="0" fontId="14" fillId="0" borderId="1" xfId="0" applyFont="1" applyFill="1" applyBorder="1" applyAlignment="1">
      <alignment horizontal="left" vertical="center"/>
    </xf>
    <xf numFmtId="195" fontId="13" fillId="0" borderId="0" xfId="0" applyNumberFormat="1" applyFont="1" applyFill="1" applyBorder="1" applyAlignment="1">
      <alignment horizontal="left" vertical="center" wrapText="1"/>
    </xf>
    <xf numFmtId="0" fontId="10" fillId="0" borderId="0" xfId="0" applyFont="1" applyFill="1" applyBorder="1" applyAlignment="1">
      <alignment horizontal="left" vertical="center" wrapText="1"/>
    </xf>
    <xf numFmtId="0" fontId="1" fillId="0" borderId="0" xfId="0" applyFont="1" applyFill="1" applyBorder="1" applyAlignment="1">
      <alignment horizontal="center" vertical="center" wrapText="1"/>
    </xf>
    <xf numFmtId="0" fontId="14" fillId="0" borderId="1" xfId="0" applyFont="1" applyFill="1" applyBorder="1" applyAlignment="1">
      <alignment horizontal="left" vertical="center" wrapText="1"/>
    </xf>
    <xf numFmtId="0" fontId="15" fillId="0" borderId="1" xfId="0" applyFont="1" applyFill="1" applyBorder="1" applyAlignment="1">
      <alignment horizontal="center" vertical="center" wrapText="1"/>
    </xf>
    <xf numFmtId="4" fontId="15" fillId="0" borderId="1" xfId="0" applyNumberFormat="1" applyFont="1" applyFill="1" applyBorder="1" applyAlignment="1">
      <alignment horizontal="right" vertical="center" wrapText="1"/>
    </xf>
    <xf numFmtId="0" fontId="15" fillId="0" borderId="1" xfId="0" applyFont="1" applyFill="1" applyBorder="1" applyAlignment="1">
      <alignment horizontal="left" vertical="center" wrapText="1"/>
    </xf>
    <xf numFmtId="0" fontId="13" fillId="0" borderId="0" xfId="0" applyFont="1" applyFill="1" applyBorder="1" applyAlignment="1">
      <alignment vertical="center" wrapText="1"/>
    </xf>
    <xf numFmtId="0" fontId="10" fillId="0" borderId="0" xfId="0" applyFont="1" applyFill="1" applyBorder="1" applyAlignment="1">
      <alignment vertical="center" wrapText="1"/>
    </xf>
    <xf numFmtId="0" fontId="12" fillId="0" borderId="0" xfId="0" applyFont="1" applyFill="1" applyBorder="1" applyAlignment="1">
      <alignment vertical="center" wrapText="1"/>
    </xf>
    <xf numFmtId="0" fontId="15" fillId="0" borderId="1" xfId="0" applyFont="1" applyFill="1" applyBorder="1" applyAlignment="1">
      <alignment vertical="center" wrapText="1"/>
    </xf>
    <xf numFmtId="4" fontId="12" fillId="0" borderId="1" xfId="0" applyNumberFormat="1" applyFont="1" applyFill="1" applyBorder="1" applyAlignment="1">
      <alignment horizontal="center" vertical="center" wrapText="1"/>
    </xf>
    <xf numFmtId="4" fontId="16" fillId="0" borderId="1" xfId="0" applyNumberFormat="1" applyFont="1" applyFill="1" applyBorder="1" applyAlignment="1">
      <alignment horizontal="center" vertical="center" wrapText="1"/>
    </xf>
    <xf numFmtId="0" fontId="17" fillId="0" borderId="0" xfId="0" applyFont="1" applyFill="1" applyBorder="1" applyAlignment="1">
      <alignment horizontal="left" vertical="center" wrapText="1"/>
    </xf>
    <xf numFmtId="0" fontId="17" fillId="0" borderId="0" xfId="0" applyFont="1" applyFill="1" applyBorder="1" applyAlignment="1">
      <alignment vertical="center" wrapText="1"/>
    </xf>
    <xf numFmtId="0" fontId="10" fillId="0" borderId="0" xfId="0" applyFont="1" applyFill="1" applyBorder="1" applyAlignment="1">
      <alignment horizontal="right" vertical="center" wrapText="1"/>
    </xf>
    <xf numFmtId="4" fontId="18" fillId="0" borderId="1" xfId="0" applyNumberFormat="1" applyFont="1" applyFill="1" applyBorder="1" applyAlignment="1">
      <alignment horizontal="center" vertical="center" wrapText="1"/>
    </xf>
    <xf numFmtId="4" fontId="15" fillId="0" borderId="1" xfId="0" applyNumberFormat="1" applyFont="1" applyFill="1" applyBorder="1" applyAlignment="1">
      <alignment horizontal="center" vertical="center" wrapText="1"/>
    </xf>
    <xf numFmtId="0" fontId="19" fillId="0" borderId="0" xfId="0" applyFont="1" applyFill="1" applyBorder="1" applyAlignment="1">
      <alignment vertical="center"/>
    </xf>
    <xf numFmtId="0" fontId="20" fillId="0" borderId="0" xfId="0" applyFont="1" applyFill="1" applyBorder="1" applyAlignment="1">
      <alignment vertical="center"/>
    </xf>
    <xf numFmtId="0" fontId="14" fillId="0" borderId="1" xfId="0" applyFont="1" applyFill="1" applyBorder="1" applyAlignment="1">
      <alignment horizontal="center" vertical="center" wrapText="1"/>
    </xf>
    <xf numFmtId="0" fontId="21" fillId="0" borderId="0" xfId="0" applyFont="1" applyFill="1" applyBorder="1" applyAlignment="1">
      <alignment horizontal="left" vertical="center" wrapText="1"/>
    </xf>
    <xf numFmtId="0" fontId="21" fillId="0" borderId="0" xfId="0" applyFont="1" applyFill="1" applyBorder="1" applyAlignment="1">
      <alignment vertical="center" wrapText="1"/>
    </xf>
    <xf numFmtId="196" fontId="8" fillId="0" borderId="0" xfId="0" applyNumberFormat="1" applyFont="1" applyFill="1" applyBorder="1" applyAlignment="1">
      <alignment vertical="center"/>
    </xf>
    <xf numFmtId="0" fontId="1" fillId="0" borderId="0" xfId="211" applyNumberFormat="1" applyFont="1" applyFill="1" applyAlignment="1" applyProtection="1">
      <alignment horizontal="center" vertical="center" wrapText="1"/>
    </xf>
    <xf numFmtId="195" fontId="1" fillId="0" borderId="0" xfId="211" applyNumberFormat="1" applyFont="1" applyFill="1" applyAlignment="1" applyProtection="1">
      <alignment horizontal="center" vertical="center" wrapText="1"/>
    </xf>
    <xf numFmtId="195" fontId="17" fillId="0" borderId="0" xfId="0" applyNumberFormat="1" applyFont="1" applyFill="1" applyBorder="1" applyAlignment="1">
      <alignment vertical="center" wrapText="1"/>
    </xf>
    <xf numFmtId="195" fontId="10" fillId="0" borderId="0" xfId="0" applyNumberFormat="1" applyFont="1" applyFill="1" applyBorder="1" applyAlignment="1">
      <alignment horizontal="right" vertical="center" wrapText="1"/>
    </xf>
    <xf numFmtId="195" fontId="14" fillId="0" borderId="1" xfId="0" applyNumberFormat="1" applyFont="1" applyFill="1" applyBorder="1" applyAlignment="1">
      <alignment horizontal="center" vertical="center" wrapText="1"/>
    </xf>
    <xf numFmtId="195" fontId="14" fillId="0" borderId="1" xfId="0" applyNumberFormat="1" applyFont="1" applyFill="1" applyBorder="1" applyAlignment="1">
      <alignment vertical="center" wrapText="1"/>
    </xf>
    <xf numFmtId="195" fontId="15" fillId="0" borderId="1" xfId="0" applyNumberFormat="1" applyFont="1" applyFill="1" applyBorder="1" applyAlignment="1">
      <alignment horizontal="center" vertical="center" wrapText="1"/>
    </xf>
    <xf numFmtId="195" fontId="13" fillId="0" borderId="0" xfId="0" applyNumberFormat="1" applyFont="1" applyFill="1" applyBorder="1" applyAlignment="1">
      <alignment vertical="center" wrapText="1"/>
    </xf>
    <xf numFmtId="195" fontId="10" fillId="0" borderId="0" xfId="0" applyNumberFormat="1" applyFont="1" applyFill="1" applyBorder="1" applyAlignment="1">
      <alignment vertical="center" wrapText="1"/>
    </xf>
    <xf numFmtId="0" fontId="21" fillId="0" borderId="0" xfId="211" applyFill="1" applyAlignment="1"/>
    <xf numFmtId="0" fontId="21" fillId="0" borderId="0" xfId="211" applyAlignment="1"/>
    <xf numFmtId="0" fontId="21" fillId="0" borderId="0" xfId="211" applyAlignment="1">
      <alignment horizontal="right" vertical="center"/>
    </xf>
    <xf numFmtId="0" fontId="22" fillId="0" borderId="0" xfId="211" applyNumberFormat="1" applyFont="1" applyFill="1" applyAlignment="1" applyProtection="1">
      <alignment horizontal="center" vertical="center" wrapText="1"/>
    </xf>
    <xf numFmtId="0" fontId="22" fillId="0" borderId="0" xfId="211" applyNumberFormat="1" applyFont="1" applyFill="1" applyAlignment="1" applyProtection="1">
      <alignment horizontal="right" vertical="center" wrapText="1"/>
    </xf>
    <xf numFmtId="0" fontId="19" fillId="0" borderId="0" xfId="166" applyFont="1" applyAlignment="1" applyProtection="1">
      <alignment horizontal="left" vertical="center"/>
    </xf>
    <xf numFmtId="197" fontId="23" fillId="0" borderId="0" xfId="166" applyNumberFormat="1" applyFont="1" applyAlignment="1">
      <alignment horizontal="right" vertical="center"/>
    </xf>
    <xf numFmtId="0" fontId="23" fillId="0" borderId="0" xfId="166" applyFont="1" applyAlignment="1">
      <alignment horizontal="right" vertical="center"/>
    </xf>
    <xf numFmtId="198" fontId="23" fillId="0" borderId="0" xfId="166" applyNumberFormat="1" applyFont="1" applyFill="1" applyBorder="1" applyAlignment="1" applyProtection="1">
      <alignment horizontal="right" vertical="center"/>
    </xf>
    <xf numFmtId="2" fontId="14" fillId="0" borderId="1" xfId="206" applyNumberFormat="1" applyFont="1" applyFill="1" applyBorder="1" applyAlignment="1" applyProtection="1">
      <alignment horizontal="center" vertical="center" wrapText="1"/>
    </xf>
    <xf numFmtId="199" fontId="14" fillId="0" borderId="1" xfId="216" applyNumberFormat="1" applyFont="1" applyBorder="1" applyAlignment="1">
      <alignment horizontal="center" vertical="center" wrapText="1"/>
    </xf>
    <xf numFmtId="49" fontId="14" fillId="0" borderId="1" xfId="208" applyNumberFormat="1" applyFont="1" applyFill="1" applyBorder="1" applyAlignment="1" applyProtection="1">
      <alignment horizontal="left" vertical="center"/>
    </xf>
    <xf numFmtId="200" fontId="14" fillId="0" borderId="1" xfId="218" applyNumberFormat="1" applyFont="1" applyFill="1" applyBorder="1" applyAlignment="1">
      <alignment horizontal="right" vertical="center" wrapText="1"/>
    </xf>
    <xf numFmtId="200" fontId="14" fillId="0" borderId="1" xfId="1" applyNumberFormat="1" applyFont="1" applyFill="1" applyBorder="1" applyAlignment="1" applyProtection="1">
      <alignment horizontal="right" vertical="center" wrapText="1"/>
    </xf>
    <xf numFmtId="201" fontId="14" fillId="0" borderId="1" xfId="3" applyNumberFormat="1" applyFont="1" applyFill="1" applyBorder="1" applyAlignment="1">
      <alignment horizontal="right" vertical="center" wrapText="1"/>
    </xf>
    <xf numFmtId="49" fontId="15" fillId="0" borderId="1" xfId="208" applyNumberFormat="1" applyFont="1" applyFill="1" applyBorder="1" applyAlignment="1" applyProtection="1">
      <alignment horizontal="left" vertical="center"/>
    </xf>
    <xf numFmtId="200" fontId="15" fillId="0" borderId="1" xfId="218" applyNumberFormat="1" applyFont="1" applyFill="1" applyBorder="1" applyAlignment="1">
      <alignment horizontal="right" vertical="center" wrapText="1"/>
    </xf>
    <xf numFmtId="200" fontId="15" fillId="0" borderId="1" xfId="1" applyNumberFormat="1" applyFont="1" applyFill="1" applyBorder="1" applyAlignment="1" applyProtection="1">
      <alignment vertical="center" wrapText="1"/>
    </xf>
    <xf numFmtId="201" fontId="15" fillId="0" borderId="1" xfId="184" applyNumberFormat="1" applyFont="1" applyFill="1" applyBorder="1" applyAlignment="1">
      <alignment horizontal="right" vertical="center" wrapText="1"/>
    </xf>
    <xf numFmtId="201" fontId="14" fillId="0" borderId="1" xfId="184" applyNumberFormat="1" applyFont="1" applyFill="1" applyBorder="1" applyAlignment="1">
      <alignment horizontal="right" vertical="center" wrapText="1"/>
    </xf>
    <xf numFmtId="200" fontId="15" fillId="0" borderId="1" xfId="1" applyNumberFormat="1" applyFont="1" applyFill="1" applyBorder="1" applyAlignment="1" applyProtection="1">
      <alignment horizontal="right" vertical="center" wrapText="1"/>
    </xf>
    <xf numFmtId="200" fontId="14" fillId="0" borderId="1" xfId="1" applyNumberFormat="1" applyFont="1" applyFill="1" applyBorder="1" applyAlignment="1">
      <alignment horizontal="center" vertical="center" wrapText="1"/>
    </xf>
    <xf numFmtId="202" fontId="14" fillId="0" borderId="1" xfId="1" applyNumberFormat="1" applyFont="1" applyFill="1" applyBorder="1" applyAlignment="1">
      <alignment horizontal="right" vertical="center" wrapText="1"/>
    </xf>
    <xf numFmtId="200" fontId="15" fillId="0" borderId="1" xfId="1" applyNumberFormat="1" applyFont="1" applyFill="1" applyBorder="1" applyAlignment="1">
      <alignment horizontal="center" vertical="center" wrapText="1"/>
    </xf>
    <xf numFmtId="202" fontId="15" fillId="0" borderId="1" xfId="1" applyNumberFormat="1" applyFont="1" applyFill="1" applyBorder="1" applyAlignment="1">
      <alignment horizontal="right" vertical="center" wrapText="1"/>
    </xf>
    <xf numFmtId="0" fontId="14" fillId="0" borderId="1" xfId="1" applyNumberFormat="1" applyFont="1" applyFill="1" applyBorder="1" applyAlignment="1">
      <alignment horizontal="right" vertical="center" wrapText="1"/>
    </xf>
    <xf numFmtId="0" fontId="15" fillId="0" borderId="1" xfId="1" applyNumberFormat="1" applyFont="1" applyFill="1" applyBorder="1" applyAlignment="1">
      <alignment horizontal="right" vertical="center" wrapText="1"/>
    </xf>
    <xf numFmtId="3" fontId="14" fillId="0" borderId="1" xfId="1" applyNumberFormat="1" applyFont="1" applyFill="1" applyBorder="1" applyAlignment="1">
      <alignment horizontal="right" vertical="center" wrapText="1"/>
    </xf>
    <xf numFmtId="3" fontId="15" fillId="0" borderId="1" xfId="1" applyNumberFormat="1" applyFont="1" applyFill="1" applyBorder="1" applyAlignment="1">
      <alignment horizontal="right" vertical="center" wrapText="1"/>
    </xf>
    <xf numFmtId="200" fontId="15" fillId="2" borderId="1" xfId="1" applyNumberFormat="1" applyFont="1" applyFill="1" applyBorder="1" applyAlignment="1" applyProtection="1">
      <alignment horizontal="right" vertical="center" wrapText="1"/>
    </xf>
    <xf numFmtId="49" fontId="14" fillId="0" borderId="1" xfId="191" applyNumberFormat="1" applyFont="1" applyFill="1" applyBorder="1" applyAlignment="1" applyProtection="1">
      <alignment horizontal="distributed" vertical="center"/>
    </xf>
    <xf numFmtId="201" fontId="14" fillId="0" borderId="1" xfId="0" applyNumberFormat="1" applyFont="1" applyBorder="1" applyAlignment="1">
      <alignment horizontal="right" vertical="center" wrapText="1"/>
    </xf>
    <xf numFmtId="201" fontId="15" fillId="0" borderId="1" xfId="0" applyNumberFormat="1" applyFont="1" applyBorder="1" applyAlignment="1">
      <alignment horizontal="right" vertical="center" wrapText="1"/>
    </xf>
    <xf numFmtId="200" fontId="14" fillId="0" borderId="1" xfId="1" applyNumberFormat="1" applyFont="1" applyFill="1" applyBorder="1" applyAlignment="1">
      <alignment horizontal="right" vertical="center" wrapText="1"/>
    </xf>
    <xf numFmtId="49" fontId="14" fillId="0" borderId="1" xfId="191" applyNumberFormat="1" applyFont="1" applyFill="1" applyBorder="1" applyAlignment="1" applyProtection="1">
      <alignment horizontal="left" vertical="center"/>
    </xf>
    <xf numFmtId="0" fontId="21" fillId="0" borderId="4" xfId="211" applyBorder="1" applyAlignment="1">
      <alignment horizontal="center"/>
    </xf>
    <xf numFmtId="0" fontId="21" fillId="0" borderId="0" xfId="211" applyAlignment="1">
      <alignment horizontal="center"/>
    </xf>
    <xf numFmtId="200" fontId="21" fillId="0" borderId="0" xfId="211" applyNumberFormat="1" applyAlignment="1">
      <alignment horizontal="right" vertical="center"/>
    </xf>
    <xf numFmtId="0" fontId="21" fillId="0" borderId="0" xfId="197" applyFill="1" applyAlignment="1"/>
    <xf numFmtId="0" fontId="21" fillId="0" borderId="0" xfId="197" applyAlignment="1"/>
    <xf numFmtId="0" fontId="22" fillId="0" borderId="0" xfId="197" applyNumberFormat="1" applyFont="1" applyFill="1" applyAlignment="1" applyProtection="1">
      <alignment horizontal="center" vertical="center" wrapText="1"/>
    </xf>
    <xf numFmtId="0" fontId="15" fillId="0" borderId="0" xfId="197" applyFont="1" applyFill="1" applyAlignment="1" applyProtection="1">
      <alignment horizontal="left" vertical="center"/>
    </xf>
    <xf numFmtId="197" fontId="15" fillId="0" borderId="0" xfId="197" applyNumberFormat="1" applyFont="1" applyFill="1" applyAlignment="1" applyProtection="1">
      <alignment horizontal="right"/>
    </xf>
    <xf numFmtId="0" fontId="24" fillId="0" borderId="0" xfId="197" applyFont="1" applyFill="1" applyAlignment="1">
      <alignment vertical="center"/>
    </xf>
    <xf numFmtId="0" fontId="15" fillId="0" borderId="0" xfId="197" applyFont="1" applyFill="1" applyAlignment="1">
      <alignment horizontal="right" vertical="center"/>
    </xf>
    <xf numFmtId="0" fontId="14" fillId="0" borderId="1" xfId="197" applyNumberFormat="1" applyFont="1" applyFill="1" applyBorder="1" applyAlignment="1" applyProtection="1">
      <alignment horizontal="center" vertical="center"/>
    </xf>
    <xf numFmtId="49" fontId="14" fillId="0" borderId="1" xfId="147" applyNumberFormat="1" applyFont="1" applyFill="1" applyBorder="1" applyAlignment="1" applyProtection="1">
      <alignment vertical="center"/>
    </xf>
    <xf numFmtId="200" fontId="14" fillId="0" borderId="1" xfId="209" applyNumberFormat="1" applyFont="1" applyFill="1" applyBorder="1" applyAlignment="1">
      <alignment horizontal="right" vertical="center" wrapText="1"/>
    </xf>
    <xf numFmtId="49" fontId="15" fillId="0" borderId="1" xfId="147" applyNumberFormat="1" applyFont="1" applyFill="1" applyBorder="1" applyAlignment="1" applyProtection="1">
      <alignment vertical="center"/>
    </xf>
    <xf numFmtId="200" fontId="15" fillId="0" borderId="1" xfId="209" applyNumberFormat="1" applyFont="1" applyFill="1" applyBorder="1" applyAlignment="1">
      <alignment horizontal="right" vertical="center" wrapText="1"/>
    </xf>
    <xf numFmtId="201" fontId="15" fillId="0" borderId="1" xfId="3" applyNumberFormat="1" applyFont="1" applyFill="1" applyBorder="1" applyAlignment="1" applyProtection="1">
      <alignment horizontal="right" vertical="center" wrapText="1"/>
    </xf>
    <xf numFmtId="49" fontId="14" fillId="0" borderId="1" xfId="147" applyNumberFormat="1" applyFont="1" applyFill="1" applyBorder="1" applyAlignment="1" applyProtection="1">
      <alignment vertical="center" wrapText="1"/>
    </xf>
    <xf numFmtId="201" fontId="14" fillId="0" borderId="1" xfId="3" applyNumberFormat="1" applyFont="1" applyFill="1" applyBorder="1" applyAlignment="1" applyProtection="1">
      <alignment horizontal="right" vertical="center" wrapText="1"/>
    </xf>
    <xf numFmtId="200" fontId="15" fillId="0" borderId="1" xfId="1" applyNumberFormat="1" applyFont="1" applyFill="1" applyBorder="1" applyAlignment="1">
      <alignment horizontal="right" vertical="center" wrapText="1"/>
    </xf>
    <xf numFmtId="201" fontId="15" fillId="0" borderId="1" xfId="3" applyNumberFormat="1" applyFont="1" applyFill="1" applyBorder="1" applyAlignment="1">
      <alignment horizontal="right" vertical="center" wrapText="1"/>
    </xf>
    <xf numFmtId="203" fontId="21" fillId="0" borderId="1" xfId="0" applyNumberFormat="1" applyFont="1" applyFill="1" applyBorder="1" applyAlignment="1">
      <alignment horizontal="right" vertical="center"/>
    </xf>
    <xf numFmtId="201" fontId="15" fillId="2" borderId="1" xfId="3" applyNumberFormat="1" applyFont="1" applyFill="1" applyBorder="1" applyAlignment="1" applyProtection="1">
      <alignment horizontal="right" vertical="center" wrapText="1"/>
    </xf>
    <xf numFmtId="201" fontId="3" fillId="0" borderId="1" xfId="3" applyNumberFormat="1" applyFont="1" applyFill="1" applyBorder="1" applyAlignment="1" applyProtection="1">
      <alignment horizontal="right" vertical="center" wrapText="1"/>
    </xf>
    <xf numFmtId="0" fontId="21" fillId="0" borderId="4" xfId="197" applyBorder="1" applyAlignment="1">
      <alignment horizontal="center"/>
    </xf>
    <xf numFmtId="0" fontId="21" fillId="0" borderId="0" xfId="197" applyAlignment="1">
      <alignment horizontal="center"/>
    </xf>
    <xf numFmtId="200" fontId="21" fillId="0" borderId="0" xfId="197" applyNumberFormat="1" applyAlignment="1"/>
    <xf numFmtId="0" fontId="21" fillId="0" borderId="0" xfId="204" applyFill="1" applyAlignment="1"/>
    <xf numFmtId="0" fontId="21" fillId="0" borderId="0" xfId="204" applyAlignment="1"/>
    <xf numFmtId="0" fontId="22" fillId="0" borderId="0" xfId="204" applyNumberFormat="1" applyFont="1" applyFill="1" applyAlignment="1" applyProtection="1">
      <alignment horizontal="center" vertical="center" wrapText="1"/>
    </xf>
    <xf numFmtId="0" fontId="19" fillId="0" borderId="0" xfId="198" applyFont="1" applyAlignment="1" applyProtection="1">
      <alignment horizontal="left" vertical="center"/>
    </xf>
    <xf numFmtId="0" fontId="23" fillId="0" borderId="0" xfId="198" applyFont="1" applyAlignment="1"/>
    <xf numFmtId="204" fontId="23" fillId="0" borderId="0" xfId="198" applyNumberFormat="1" applyFont="1" applyAlignment="1"/>
    <xf numFmtId="198" fontId="25" fillId="0" borderId="0" xfId="198" applyNumberFormat="1" applyFont="1" applyFill="1" applyBorder="1" applyAlignment="1" applyProtection="1">
      <alignment horizontal="right" vertical="center"/>
    </xf>
    <xf numFmtId="201" fontId="15" fillId="0" borderId="1" xfId="166" applyNumberFormat="1" applyFont="1" applyFill="1" applyBorder="1" applyAlignment="1" applyProtection="1">
      <alignment horizontal="right" vertical="center" wrapText="1"/>
    </xf>
    <xf numFmtId="49" fontId="14" fillId="0" borderId="1" xfId="208" applyNumberFormat="1" applyFont="1" applyFill="1" applyBorder="1" applyAlignment="1" applyProtection="1">
      <alignment horizontal="left" vertical="center" wrapText="1"/>
    </xf>
    <xf numFmtId="201" fontId="14" fillId="0" borderId="1" xfId="166" applyNumberFormat="1" applyFont="1" applyFill="1" applyBorder="1" applyAlignment="1" applyProtection="1">
      <alignment horizontal="right" vertical="center" wrapText="1"/>
    </xf>
    <xf numFmtId="200" fontId="25" fillId="0" borderId="1" xfId="1" applyNumberFormat="1" applyFont="1" applyFill="1" applyBorder="1" applyAlignment="1" applyProtection="1">
      <alignment vertical="center" wrapText="1"/>
    </xf>
    <xf numFmtId="49" fontId="14" fillId="0" borderId="1" xfId="191" applyNumberFormat="1" applyFont="1" applyFill="1" applyBorder="1" applyAlignment="1" applyProtection="1">
      <alignment horizontal="left" vertical="center" wrapText="1"/>
    </xf>
    <xf numFmtId="0" fontId="21" fillId="0" borderId="4" xfId="204" applyBorder="1" applyAlignment="1">
      <alignment horizontal="center"/>
    </xf>
    <xf numFmtId="0" fontId="21" fillId="0" borderId="0" xfId="204" applyAlignment="1">
      <alignment horizontal="center"/>
    </xf>
    <xf numFmtId="200" fontId="21" fillId="0" borderId="0" xfId="204" applyNumberFormat="1" applyAlignment="1"/>
    <xf numFmtId="0" fontId="21" fillId="0" borderId="0" xfId="204" applyAlignment="1">
      <alignment vertical="center"/>
    </xf>
    <xf numFmtId="0" fontId="15" fillId="0" borderId="0" xfId="204" applyFont="1" applyFill="1" applyAlignment="1" applyProtection="1">
      <alignment horizontal="left" vertical="center"/>
    </xf>
    <xf numFmtId="4" fontId="15" fillId="0" borderId="0" xfId="204" applyNumberFormat="1" applyFont="1" applyFill="1" applyAlignment="1" applyProtection="1">
      <alignment horizontal="right" vertical="center"/>
    </xf>
    <xf numFmtId="204" fontId="24" fillId="0" borderId="0" xfId="204" applyNumberFormat="1" applyFont="1" applyFill="1" applyAlignment="1">
      <alignment vertical="center"/>
    </xf>
    <xf numFmtId="0" fontId="15" fillId="0" borderId="0" xfId="204" applyFont="1" applyFill="1" applyAlignment="1">
      <alignment horizontal="right" vertical="center"/>
    </xf>
    <xf numFmtId="0" fontId="14" fillId="0" borderId="1" xfId="179" applyNumberFormat="1" applyFont="1" applyFill="1" applyBorder="1" applyAlignment="1" applyProtection="1">
      <alignment horizontal="center" vertical="center"/>
    </xf>
    <xf numFmtId="49" fontId="14" fillId="0" borderId="1" xfId="213" applyNumberFormat="1" applyFont="1" applyFill="1" applyBorder="1" applyAlignment="1" applyProtection="1">
      <alignment vertical="center"/>
    </xf>
    <xf numFmtId="200" fontId="14" fillId="0" borderId="1" xfId="84" applyNumberFormat="1" applyFont="1" applyBorder="1" applyAlignment="1">
      <alignment horizontal="right" vertical="center" wrapText="1"/>
    </xf>
    <xf numFmtId="200" fontId="14" fillId="0" borderId="1" xfId="209" applyNumberFormat="1" applyFont="1" applyBorder="1" applyAlignment="1">
      <alignment horizontal="right" vertical="center" wrapText="1"/>
    </xf>
    <xf numFmtId="49" fontId="15" fillId="0" borderId="1" xfId="213" applyNumberFormat="1" applyFont="1" applyFill="1" applyBorder="1" applyAlignment="1" applyProtection="1">
      <alignment vertical="center"/>
    </xf>
    <xf numFmtId="200" fontId="15" fillId="0" borderId="1" xfId="84" applyNumberFormat="1" applyFont="1" applyBorder="1" applyAlignment="1">
      <alignment horizontal="right" vertical="center" wrapText="1"/>
    </xf>
    <xf numFmtId="200" fontId="15" fillId="0" borderId="1" xfId="209" applyNumberFormat="1" applyFont="1" applyBorder="1" applyAlignment="1">
      <alignment horizontal="right" vertical="center" wrapText="1"/>
    </xf>
    <xf numFmtId="200" fontId="14" fillId="0" borderId="1" xfId="84" applyNumberFormat="1" applyFont="1" applyFill="1" applyBorder="1" applyAlignment="1">
      <alignment horizontal="right" vertical="center" wrapText="1"/>
    </xf>
    <xf numFmtId="200" fontId="15" fillId="2" borderId="1" xfId="209" applyNumberFormat="1" applyFont="1" applyFill="1" applyBorder="1" applyAlignment="1">
      <alignment horizontal="right" vertical="center" wrapText="1"/>
    </xf>
    <xf numFmtId="49" fontId="14" fillId="0" borderId="1" xfId="191" applyNumberFormat="1" applyFont="1" applyFill="1" applyBorder="1" applyAlignment="1" applyProtection="1">
      <alignment vertical="center"/>
    </xf>
    <xf numFmtId="0" fontId="15" fillId="0" borderId="4" xfId="204" applyFont="1" applyBorder="1" applyAlignment="1">
      <alignment horizontal="center"/>
    </xf>
    <xf numFmtId="0" fontId="15" fillId="0" borderId="0" xfId="204" applyFont="1" applyAlignment="1">
      <alignment horizontal="center"/>
    </xf>
    <xf numFmtId="0" fontId="21" fillId="0" borderId="0" xfId="216">
      <alignment vertical="center"/>
    </xf>
    <xf numFmtId="0" fontId="26" fillId="0" borderId="0" xfId="216" applyFont="1" applyAlignment="1">
      <alignment horizontal="center" vertical="center" wrapText="1"/>
    </xf>
    <xf numFmtId="0" fontId="21" fillId="0" borderId="0" xfId="216" applyFill="1">
      <alignment vertical="center"/>
    </xf>
    <xf numFmtId="0" fontId="2" fillId="0" borderId="0" xfId="0" applyFont="1" applyFill="1" applyAlignment="1">
      <alignment vertical="center"/>
    </xf>
    <xf numFmtId="0" fontId="27" fillId="0" borderId="0" xfId="194" applyFont="1" applyAlignment="1">
      <alignment horizontal="center" vertical="center" shrinkToFit="1"/>
    </xf>
    <xf numFmtId="0" fontId="28" fillId="0" borderId="0" xfId="194" applyFont="1" applyAlignment="1">
      <alignment horizontal="center" vertical="center" shrinkToFit="1"/>
    </xf>
    <xf numFmtId="0" fontId="19" fillId="0" borderId="0" xfId="194" applyFont="1" applyBorder="1" applyAlignment="1">
      <alignment horizontal="left" vertical="center" wrapText="1"/>
    </xf>
    <xf numFmtId="0" fontId="19" fillId="0" borderId="0" xfId="0" applyFont="1" applyFill="1" applyAlignment="1">
      <alignment horizontal="right"/>
    </xf>
    <xf numFmtId="0" fontId="14" fillId="0" borderId="1" xfId="221" applyFont="1" applyBorder="1" applyAlignment="1">
      <alignment horizontal="center" vertical="center"/>
    </xf>
    <xf numFmtId="49" fontId="14" fillId="0" borderId="1" xfId="0" applyNumberFormat="1" applyFont="1" applyFill="1" applyBorder="1" applyAlignment="1" applyProtection="1">
      <alignment vertical="center" wrapText="1"/>
    </xf>
    <xf numFmtId="200" fontId="15" fillId="0" borderId="1" xfId="1" applyNumberFormat="1" applyFont="1" applyBorder="1" applyAlignment="1">
      <alignment horizontal="right" vertical="center" wrapText="1"/>
    </xf>
    <xf numFmtId="0" fontId="19" fillId="0" borderId="1" xfId="0" applyFont="1" applyFill="1" applyBorder="1" applyAlignment="1">
      <alignment horizontal="left" vertical="center"/>
    </xf>
    <xf numFmtId="0" fontId="29" fillId="0" borderId="1" xfId="0" applyFont="1" applyFill="1" applyBorder="1" applyAlignment="1">
      <alignment horizontal="center" vertical="center"/>
    </xf>
    <xf numFmtId="0" fontId="30" fillId="0" borderId="1" xfId="216" applyFont="1" applyFill="1" applyBorder="1">
      <alignment vertical="center"/>
    </xf>
    <xf numFmtId="0" fontId="15" fillId="0" borderId="4" xfId="216" applyFont="1" applyBorder="1" applyAlignment="1">
      <alignment horizontal="center" vertical="center"/>
    </xf>
    <xf numFmtId="0" fontId="15" fillId="0" borderId="0" xfId="216" applyFont="1" applyAlignment="1">
      <alignment horizontal="center" vertical="center"/>
    </xf>
    <xf numFmtId="0" fontId="19" fillId="0" borderId="1" xfId="0" applyFont="1" applyFill="1" applyBorder="1" applyAlignment="1">
      <alignment horizontal="center" vertical="center"/>
    </xf>
    <xf numFmtId="0" fontId="28" fillId="0" borderId="0" xfId="184" applyFont="1" applyFill="1" applyAlignment="1">
      <alignment horizontal="center" vertical="center" shrinkToFit="1"/>
    </xf>
    <xf numFmtId="0" fontId="19" fillId="0" borderId="0" xfId="184" applyFont="1" applyFill="1" applyAlignment="1">
      <alignment horizontal="left" vertical="center" wrapText="1"/>
    </xf>
    <xf numFmtId="199" fontId="15" fillId="0" borderId="0" xfId="116" applyNumberFormat="1" applyFont="1" applyFill="1" applyBorder="1" applyAlignment="1">
      <alignment horizontal="right" vertical="center"/>
    </xf>
    <xf numFmtId="0" fontId="14" fillId="0" borderId="1" xfId="116" applyFont="1" applyFill="1" applyBorder="1" applyAlignment="1">
      <alignment horizontal="center" vertical="center"/>
    </xf>
    <xf numFmtId="199" fontId="14" fillId="0" borderId="1" xfId="216" applyNumberFormat="1" applyFont="1" applyFill="1" applyBorder="1" applyAlignment="1">
      <alignment horizontal="center" vertical="center" wrapText="1"/>
    </xf>
    <xf numFmtId="200" fontId="14" fillId="0" borderId="1" xfId="216" applyNumberFormat="1" applyFont="1" applyFill="1" applyBorder="1" applyAlignment="1">
      <alignment horizontal="right" vertical="center" wrapText="1"/>
    </xf>
    <xf numFmtId="0" fontId="15" fillId="0" borderId="1" xfId="193" applyNumberFormat="1" applyFont="1" applyFill="1" applyBorder="1" applyAlignment="1">
      <alignment horizontal="left" vertical="center" wrapText="1"/>
    </xf>
    <xf numFmtId="200" fontId="15" fillId="0" borderId="1" xfId="216" applyNumberFormat="1" applyFont="1" applyFill="1" applyBorder="1" applyAlignment="1">
      <alignment horizontal="right" vertical="center" wrapText="1"/>
    </xf>
    <xf numFmtId="201" fontId="15" fillId="0" borderId="1" xfId="216" applyNumberFormat="1" applyFont="1" applyFill="1" applyBorder="1" applyAlignment="1">
      <alignment horizontal="right" vertical="center" wrapText="1"/>
    </xf>
    <xf numFmtId="201" fontId="14" fillId="0" borderId="1" xfId="216" applyNumberFormat="1" applyFont="1" applyFill="1" applyBorder="1" applyAlignment="1">
      <alignment horizontal="right" vertical="center" wrapText="1"/>
    </xf>
    <xf numFmtId="201" fontId="14" fillId="0" borderId="1" xfId="216" applyNumberFormat="1" applyFont="1" applyBorder="1" applyAlignment="1">
      <alignment horizontal="right" vertical="center" wrapText="1"/>
    </xf>
    <xf numFmtId="201" fontId="15" fillId="0" borderId="1" xfId="216" applyNumberFormat="1" applyFont="1" applyBorder="1" applyAlignment="1">
      <alignment horizontal="right" vertical="center" wrapText="1"/>
    </xf>
    <xf numFmtId="49" fontId="15" fillId="0" borderId="1" xfId="0" applyNumberFormat="1" applyFont="1" applyFill="1" applyBorder="1" applyAlignment="1" applyProtection="1">
      <alignment vertical="center" wrapText="1"/>
    </xf>
    <xf numFmtId="0" fontId="14" fillId="0" borderId="1" xfId="216" applyFont="1" applyFill="1" applyBorder="1" applyAlignment="1">
      <alignment horizontal="distributed" vertical="center" wrapText="1"/>
    </xf>
    <xf numFmtId="0" fontId="14" fillId="0" borderId="1" xfId="193" applyNumberFormat="1" applyFont="1" applyFill="1" applyBorder="1" applyAlignment="1">
      <alignment horizontal="left" vertical="center" wrapText="1"/>
    </xf>
    <xf numFmtId="0" fontId="15" fillId="0" borderId="1" xfId="193" applyNumberFormat="1" applyFont="1" applyFill="1" applyBorder="1" applyAlignment="1">
      <alignment horizontal="left" vertical="center" wrapText="1" indent="1"/>
    </xf>
    <xf numFmtId="200" fontId="19" fillId="0" borderId="1" xfId="0" applyNumberFormat="1" applyFont="1" applyFill="1" applyBorder="1" applyAlignment="1">
      <alignment horizontal="right" vertical="center" wrapText="1"/>
    </xf>
    <xf numFmtId="0" fontId="14" fillId="0" borderId="1" xfId="216" applyFont="1" applyFill="1" applyBorder="1" applyAlignment="1">
      <alignment horizontal="left" vertical="center" wrapText="1"/>
    </xf>
    <xf numFmtId="200" fontId="29" fillId="0" borderId="1" xfId="0" applyNumberFormat="1" applyFont="1" applyFill="1" applyBorder="1" applyAlignment="1">
      <alignment horizontal="right" vertical="center" wrapText="1"/>
    </xf>
    <xf numFmtId="41" fontId="0" fillId="0" borderId="0" xfId="0" applyNumberFormat="1" applyAlignment="1"/>
    <xf numFmtId="200" fontId="0" fillId="0" borderId="0" xfId="0" applyNumberFormat="1" applyAlignment="1"/>
    <xf numFmtId="0" fontId="21" fillId="0" borderId="0" xfId="193" applyAlignment="1"/>
    <xf numFmtId="0" fontId="31" fillId="3" borderId="0" xfId="193" applyFont="1" applyFill="1" applyAlignment="1"/>
    <xf numFmtId="0" fontId="28" fillId="0" borderId="0" xfId="184" applyFont="1" applyAlignment="1">
      <alignment horizontal="center" vertical="center" shrinkToFit="1"/>
    </xf>
    <xf numFmtId="0" fontId="32" fillId="3" borderId="0" xfId="184" applyFont="1" applyFill="1" applyAlignment="1">
      <alignment horizontal="center" vertical="center" shrinkToFit="1"/>
    </xf>
    <xf numFmtId="0" fontId="19" fillId="0" borderId="0" xfId="184" applyFont="1" applyAlignment="1">
      <alignment horizontal="left" vertical="center" wrapText="1"/>
    </xf>
    <xf numFmtId="0" fontId="33" fillId="0" borderId="0" xfId="184" applyFont="1" applyFill="1" applyAlignment="1">
      <alignment horizontal="left" vertical="center" wrapText="1"/>
    </xf>
    <xf numFmtId="0" fontId="15" fillId="0" borderId="0" xfId="193" applyFont="1" applyAlignment="1">
      <alignment horizontal="right" vertical="center"/>
    </xf>
    <xf numFmtId="0" fontId="14" fillId="0" borderId="1" xfId="193" applyFont="1" applyFill="1" applyBorder="1" applyAlignment="1">
      <alignment horizontal="center" vertical="center" wrapText="1"/>
    </xf>
    <xf numFmtId="200" fontId="34" fillId="0" borderId="1" xfId="1" applyNumberFormat="1" applyFont="1" applyFill="1" applyBorder="1" applyAlignment="1">
      <alignment horizontal="right" vertical="center" wrapText="1"/>
    </xf>
    <xf numFmtId="0" fontId="25" fillId="0" borderId="1" xfId="0" applyFont="1" applyFill="1" applyBorder="1" applyAlignment="1" applyProtection="1">
      <alignment horizontal="right" vertical="center"/>
      <protection locked="0"/>
    </xf>
    <xf numFmtId="201" fontId="29" fillId="0" borderId="1" xfId="184" applyNumberFormat="1" applyFont="1" applyFill="1" applyBorder="1" applyAlignment="1">
      <alignment horizontal="right" vertical="center" wrapText="1"/>
    </xf>
    <xf numFmtId="0" fontId="25" fillId="3" borderId="1" xfId="0" applyFont="1" applyFill="1" applyBorder="1" applyAlignment="1" applyProtection="1">
      <alignment horizontal="right" vertical="center"/>
      <protection locked="0"/>
    </xf>
    <xf numFmtId="201" fontId="19" fillId="0" borderId="1" xfId="0" applyNumberFormat="1" applyFont="1" applyBorder="1" applyAlignment="1">
      <alignment horizontal="right" vertical="center" wrapText="1"/>
    </xf>
    <xf numFmtId="0" fontId="25" fillId="0" borderId="1" xfId="0" applyNumberFormat="1" applyFont="1" applyFill="1" applyBorder="1" applyAlignment="1" applyProtection="1">
      <alignment horizontal="right" vertical="center"/>
    </xf>
    <xf numFmtId="201" fontId="19" fillId="0" borderId="1" xfId="184" applyNumberFormat="1" applyFont="1" applyFill="1" applyBorder="1" applyAlignment="1">
      <alignment horizontal="right" vertical="center" wrapText="1"/>
    </xf>
    <xf numFmtId="3" fontId="25" fillId="3" borderId="1" xfId="0" applyNumberFormat="1" applyFont="1" applyFill="1" applyBorder="1" applyAlignment="1" applyProtection="1">
      <alignment horizontal="right" vertical="center" wrapText="1"/>
      <protection locked="0"/>
    </xf>
    <xf numFmtId="3" fontId="25" fillId="0" borderId="1" xfId="0" applyNumberFormat="1" applyFont="1" applyFill="1" applyBorder="1" applyAlignment="1" applyProtection="1">
      <alignment horizontal="right" vertical="center" wrapText="1"/>
      <protection locked="0"/>
    </xf>
    <xf numFmtId="201" fontId="19" fillId="0" borderId="1" xfId="0" applyNumberFormat="1" applyFont="1" applyFill="1" applyBorder="1" applyAlignment="1">
      <alignment horizontal="right" vertical="center" wrapText="1"/>
    </xf>
    <xf numFmtId="4" fontId="35" fillId="0" borderId="1" xfId="181" applyNumberFormat="1" applyFont="1" applyFill="1" applyBorder="1" applyAlignment="1" applyProtection="1">
      <alignment horizontal="right" vertical="center"/>
    </xf>
    <xf numFmtId="4" fontId="18" fillId="0" borderId="1" xfId="181" applyNumberFormat="1" applyFont="1" applyFill="1" applyBorder="1" applyAlignment="1" applyProtection="1">
      <alignment horizontal="right" vertical="center"/>
    </xf>
    <xf numFmtId="200" fontId="14" fillId="0" borderId="1" xfId="184" applyNumberFormat="1" applyFont="1" applyFill="1" applyBorder="1" applyAlignment="1">
      <alignment horizontal="right" vertical="center" wrapText="1"/>
    </xf>
    <xf numFmtId="200" fontId="15" fillId="0" borderId="1" xfId="184" applyNumberFormat="1" applyFont="1" applyFill="1" applyBorder="1" applyAlignment="1">
      <alignment horizontal="right" vertical="center" wrapText="1"/>
    </xf>
    <xf numFmtId="200" fontId="15" fillId="3" borderId="1" xfId="184" applyNumberFormat="1" applyFont="1" applyFill="1" applyBorder="1" applyAlignment="1">
      <alignment horizontal="right" vertical="center" wrapText="1"/>
    </xf>
    <xf numFmtId="200" fontId="14" fillId="3" borderId="1" xfId="216" applyNumberFormat="1" applyFont="1" applyFill="1" applyBorder="1" applyAlignment="1">
      <alignment horizontal="right" vertical="center" wrapText="1"/>
    </xf>
    <xf numFmtId="200" fontId="15" fillId="3" borderId="1" xfId="216" applyNumberFormat="1" applyFont="1" applyFill="1" applyBorder="1" applyAlignment="1">
      <alignment horizontal="right" vertical="center" wrapText="1"/>
    </xf>
    <xf numFmtId="200" fontId="15" fillId="0" borderId="1" xfId="215" applyNumberFormat="1" applyFont="1" applyFill="1" applyBorder="1" applyAlignment="1">
      <alignment horizontal="right" vertical="center" wrapText="1"/>
    </xf>
    <xf numFmtId="200" fontId="14" fillId="0" borderId="1" xfId="215" applyNumberFormat="1" applyFont="1" applyFill="1" applyBorder="1" applyAlignment="1">
      <alignment horizontal="right" vertical="center" wrapText="1"/>
    </xf>
    <xf numFmtId="201" fontId="29" fillId="0" borderId="1" xfId="0" applyNumberFormat="1" applyFont="1" applyFill="1" applyBorder="1" applyAlignment="1">
      <alignment horizontal="right" vertical="center" wrapText="1"/>
    </xf>
    <xf numFmtId="0" fontId="29" fillId="0" borderId="1" xfId="0" applyFont="1" applyFill="1" applyBorder="1" applyAlignment="1">
      <alignment horizontal="distributed" vertical="center" wrapText="1"/>
    </xf>
    <xf numFmtId="49" fontId="14" fillId="0" borderId="1" xfId="0" applyNumberFormat="1" applyFont="1" applyFill="1" applyBorder="1" applyAlignment="1" applyProtection="1">
      <alignment horizontal="center" vertical="center" wrapText="1"/>
    </xf>
    <xf numFmtId="49" fontId="14" fillId="0" borderId="1" xfId="0" applyNumberFormat="1" applyFont="1" applyFill="1" applyBorder="1" applyAlignment="1" applyProtection="1">
      <alignment horizontal="left" vertical="center" wrapText="1"/>
    </xf>
    <xf numFmtId="200" fontId="14" fillId="0" borderId="1" xfId="0" applyNumberFormat="1" applyFont="1" applyFill="1" applyBorder="1" applyAlignment="1">
      <alignment horizontal="right" vertical="center" wrapText="1"/>
    </xf>
    <xf numFmtId="200" fontId="14" fillId="3" borderId="1" xfId="1" applyNumberFormat="1" applyFont="1" applyFill="1" applyBorder="1" applyAlignment="1">
      <alignment horizontal="right" vertical="center" wrapText="1"/>
    </xf>
    <xf numFmtId="41" fontId="21" fillId="0" borderId="0" xfId="193" applyNumberFormat="1" applyAlignment="1"/>
    <xf numFmtId="200" fontId="21" fillId="0" borderId="0" xfId="193" applyNumberFormat="1" applyAlignment="1"/>
    <xf numFmtId="0" fontId="15" fillId="0" borderId="0" xfId="193" applyFont="1" applyAlignment="1"/>
    <xf numFmtId="0" fontId="21" fillId="0" borderId="0" xfId="193" applyAlignment="1">
      <alignment horizontal="center"/>
    </xf>
    <xf numFmtId="0" fontId="21" fillId="0" borderId="0" xfId="193" applyFill="1" applyAlignment="1">
      <alignment horizontal="center"/>
    </xf>
    <xf numFmtId="10" fontId="21" fillId="0" borderId="0" xfId="193" applyNumberFormat="1" applyFont="1" applyFill="1" applyAlignment="1"/>
    <xf numFmtId="0" fontId="28" fillId="2" borderId="0" xfId="184" applyFont="1" applyFill="1" applyAlignment="1">
      <alignment horizontal="center" vertical="center" shrinkToFit="1"/>
    </xf>
    <xf numFmtId="10" fontId="28" fillId="2" borderId="0" xfId="184" applyNumberFormat="1" applyFont="1" applyFill="1" applyAlignment="1">
      <alignment horizontal="center" vertical="center" shrinkToFit="1"/>
    </xf>
    <xf numFmtId="0" fontId="19" fillId="2" borderId="0" xfId="184" applyFont="1" applyFill="1" applyAlignment="1">
      <alignment horizontal="left" vertical="center" wrapText="1"/>
    </xf>
    <xf numFmtId="0" fontId="19" fillId="2" borderId="0" xfId="184" applyFont="1" applyFill="1" applyAlignment="1">
      <alignment horizontal="center" vertical="center" wrapText="1"/>
    </xf>
    <xf numFmtId="10" fontId="15" fillId="0" borderId="0" xfId="193" applyNumberFormat="1" applyFont="1" applyFill="1" applyAlignment="1">
      <alignment horizontal="right" vertical="center"/>
    </xf>
    <xf numFmtId="0" fontId="14" fillId="0" borderId="1" xfId="116" applyFont="1" applyFill="1" applyBorder="1" applyAlignment="1">
      <alignment horizontal="distributed" vertical="center" wrapText="1" indent="3"/>
    </xf>
    <xf numFmtId="10" fontId="14" fillId="0" borderId="1" xfId="216" applyNumberFormat="1" applyFont="1" applyFill="1" applyBorder="1" applyAlignment="1">
      <alignment horizontal="center" vertical="center" wrapText="1"/>
    </xf>
    <xf numFmtId="41" fontId="29" fillId="0" borderId="1" xfId="0" applyNumberFormat="1" applyFont="1" applyFill="1" applyBorder="1" applyAlignment="1">
      <alignment horizontal="center" vertical="center" wrapText="1"/>
    </xf>
    <xf numFmtId="41" fontId="15" fillId="0" borderId="1" xfId="216" applyNumberFormat="1" applyFont="1" applyFill="1" applyBorder="1" applyAlignment="1">
      <alignment horizontal="center" vertical="center" wrapText="1"/>
    </xf>
    <xf numFmtId="201" fontId="15" fillId="0" borderId="1" xfId="0" applyNumberFormat="1" applyFont="1" applyFill="1" applyBorder="1" applyAlignment="1">
      <alignment horizontal="right" vertical="center" wrapText="1"/>
    </xf>
    <xf numFmtId="41" fontId="15" fillId="0" borderId="1" xfId="216" applyNumberFormat="1" applyFont="1" applyBorder="1" applyAlignment="1">
      <alignment horizontal="center" vertical="center" wrapText="1"/>
    </xf>
    <xf numFmtId="41" fontId="14" fillId="0" borderId="1" xfId="216" applyNumberFormat="1" applyFont="1" applyFill="1" applyBorder="1" applyAlignment="1">
      <alignment horizontal="center" vertical="center" wrapText="1"/>
    </xf>
    <xf numFmtId="201" fontId="14" fillId="0" borderId="1" xfId="0" applyNumberFormat="1" applyFont="1" applyFill="1" applyBorder="1" applyAlignment="1">
      <alignment horizontal="right" vertical="center" wrapText="1"/>
    </xf>
    <xf numFmtId="0" fontId="15" fillId="0" borderId="1" xfId="100" applyNumberFormat="1" applyFont="1" applyFill="1" applyBorder="1" applyAlignment="1">
      <alignment horizontal="left" vertical="center" wrapText="1"/>
    </xf>
    <xf numFmtId="10" fontId="15" fillId="0" borderId="1" xfId="0" applyNumberFormat="1" applyFont="1" applyFill="1" applyBorder="1" applyAlignment="1">
      <alignment horizontal="right" vertical="center" wrapText="1"/>
    </xf>
    <xf numFmtId="0" fontId="14" fillId="0" borderId="1" xfId="116" applyFont="1" applyFill="1" applyBorder="1" applyAlignment="1">
      <alignment horizontal="left" vertical="center" wrapText="1"/>
    </xf>
    <xf numFmtId="0" fontId="15" fillId="0" borderId="1" xfId="100" applyNumberFormat="1" applyFont="1" applyFill="1" applyBorder="1" applyAlignment="1">
      <alignment horizontal="left" vertical="center" wrapText="1" indent="2"/>
    </xf>
    <xf numFmtId="0" fontId="15" fillId="0" borderId="1" xfId="100" applyNumberFormat="1" applyFont="1" applyFill="1" applyBorder="1" applyAlignment="1">
      <alignment horizontal="left" vertical="center" wrapText="1" indent="1"/>
    </xf>
    <xf numFmtId="0" fontId="14" fillId="0" borderId="1" xfId="100" applyNumberFormat="1" applyFont="1" applyFill="1" applyBorder="1" applyAlignment="1">
      <alignment horizontal="left" vertical="center" wrapText="1"/>
    </xf>
    <xf numFmtId="41" fontId="21" fillId="0" borderId="0" xfId="193" applyNumberFormat="1" applyAlignment="1">
      <alignment horizontal="center"/>
    </xf>
    <xf numFmtId="41" fontId="21" fillId="0" borderId="0" xfId="193" applyNumberFormat="1" applyFill="1" applyAlignment="1">
      <alignment horizontal="center"/>
    </xf>
    <xf numFmtId="0" fontId="21" fillId="0" borderId="0" xfId="193" applyFill="1" applyAlignment="1"/>
    <xf numFmtId="198" fontId="15" fillId="0" borderId="0" xfId="211" applyNumberFormat="1" applyFont="1" applyFill="1" applyBorder="1" applyAlignment="1" applyProtection="1">
      <alignment horizontal="left" vertical="center"/>
    </xf>
    <xf numFmtId="0" fontId="15" fillId="0" borderId="0" xfId="193" applyFont="1" applyFill="1" applyBorder="1" applyAlignment="1">
      <alignment vertical="center"/>
    </xf>
    <xf numFmtId="0" fontId="15" fillId="0" borderId="0" xfId="193" applyFont="1" applyFill="1" applyAlignment="1">
      <alignment vertical="center"/>
    </xf>
    <xf numFmtId="198" fontId="23" fillId="0" borderId="0" xfId="211" applyNumberFormat="1" applyFont="1" applyFill="1" applyBorder="1" applyAlignment="1" applyProtection="1">
      <alignment horizontal="right" vertical="center"/>
    </xf>
    <xf numFmtId="41" fontId="14" fillId="0" borderId="1" xfId="215" applyNumberFormat="1" applyFont="1" applyFill="1" applyBorder="1" applyAlignment="1">
      <alignment horizontal="right" vertical="center" wrapText="1"/>
    </xf>
    <xf numFmtId="41" fontId="15" fillId="0" borderId="1" xfId="215" applyNumberFormat="1" applyFont="1" applyFill="1" applyBorder="1" applyAlignment="1">
      <alignment horizontal="right" vertical="center" wrapText="1"/>
    </xf>
    <xf numFmtId="41" fontId="36" fillId="0" borderId="1" xfId="0" applyNumberFormat="1" applyFont="1" applyFill="1" applyBorder="1" applyAlignment="1">
      <alignment horizontal="right" vertical="center" wrapText="1"/>
    </xf>
    <xf numFmtId="41" fontId="25" fillId="0" borderId="1" xfId="0" applyNumberFormat="1" applyFont="1" applyFill="1" applyBorder="1" applyAlignment="1">
      <alignment horizontal="right" vertical="center" wrapText="1"/>
    </xf>
    <xf numFmtId="41" fontId="15" fillId="0" borderId="1" xfId="0" applyNumberFormat="1" applyFont="1" applyFill="1" applyBorder="1" applyAlignment="1" applyProtection="1">
      <alignment horizontal="right" vertical="center" wrapText="1"/>
    </xf>
    <xf numFmtId="41" fontId="19" fillId="0" borderId="1" xfId="0" applyNumberFormat="1" applyFont="1" applyFill="1" applyBorder="1" applyAlignment="1">
      <alignment horizontal="right" vertical="center" wrapText="1"/>
    </xf>
    <xf numFmtId="41" fontId="15" fillId="0" borderId="1" xfId="184" applyNumberFormat="1" applyFont="1" applyFill="1" applyBorder="1" applyAlignment="1">
      <alignment horizontal="right" vertical="center" wrapText="1"/>
    </xf>
    <xf numFmtId="41" fontId="14" fillId="0" borderId="1" xfId="0" applyNumberFormat="1" applyFont="1" applyFill="1" applyBorder="1" applyAlignment="1" applyProtection="1">
      <alignment horizontal="right" vertical="center" wrapText="1"/>
    </xf>
    <xf numFmtId="41" fontId="14" fillId="0" borderId="1" xfId="184" applyNumberFormat="1" applyFont="1" applyFill="1" applyBorder="1" applyAlignment="1">
      <alignment horizontal="right" vertical="center" wrapText="1"/>
    </xf>
    <xf numFmtId="0" fontId="29" fillId="0" borderId="1" xfId="0" applyFont="1" applyBorder="1" applyAlignment="1">
      <alignment horizontal="distributed" vertical="center" wrapText="1"/>
    </xf>
    <xf numFmtId="49" fontId="15" fillId="0" borderId="1" xfId="0" applyNumberFormat="1" applyFont="1" applyFill="1" applyBorder="1" applyAlignment="1" applyProtection="1">
      <alignment horizontal="center" vertical="center" wrapText="1"/>
    </xf>
    <xf numFmtId="41" fontId="21" fillId="0" borderId="0" xfId="193" applyNumberFormat="1" applyFill="1" applyAlignment="1"/>
    <xf numFmtId="0" fontId="37" fillId="0" borderId="0" xfId="0" applyFont="1" applyAlignment="1"/>
    <xf numFmtId="0" fontId="0" fillId="0" borderId="0" xfId="0" applyFill="1" applyAlignment="1"/>
    <xf numFmtId="0" fontId="38" fillId="0" borderId="0" xfId="191" applyFont="1" applyFill="1" applyAlignment="1">
      <alignment horizontal="center" vertical="center"/>
    </xf>
    <xf numFmtId="0" fontId="19" fillId="0" borderId="0" xfId="191" applyFont="1" applyFill="1" applyAlignment="1">
      <alignment horizontal="left" vertical="center"/>
    </xf>
    <xf numFmtId="0" fontId="19" fillId="0" borderId="0" xfId="0" applyFont="1" applyFill="1" applyAlignment="1">
      <alignment vertical="center"/>
    </xf>
    <xf numFmtId="0" fontId="19" fillId="0" borderId="0" xfId="191" applyFont="1" applyFill="1" applyAlignment="1">
      <alignment horizontal="right" vertical="center"/>
    </xf>
    <xf numFmtId="0" fontId="19" fillId="0" borderId="1" xfId="0" applyFont="1" applyFill="1" applyBorder="1" applyAlignment="1">
      <alignment horizontal="left" vertical="center" wrapText="1"/>
    </xf>
    <xf numFmtId="200" fontId="15" fillId="0" borderId="1" xfId="0" applyNumberFormat="1" applyFont="1" applyFill="1" applyBorder="1" applyAlignment="1">
      <alignment vertical="center" wrapText="1"/>
    </xf>
    <xf numFmtId="201" fontId="15" fillId="0" borderId="1" xfId="3" applyNumberFormat="1" applyFont="1" applyFill="1" applyBorder="1" applyAlignment="1">
      <alignment vertical="center" wrapText="1"/>
    </xf>
    <xf numFmtId="0" fontId="19" fillId="0" borderId="1" xfId="0" applyFont="1" applyBorder="1" applyAlignment="1">
      <alignment horizontal="left" vertical="center" wrapText="1"/>
    </xf>
    <xf numFmtId="0" fontId="29" fillId="0" borderId="1" xfId="0" applyFont="1" applyFill="1" applyBorder="1" applyAlignment="1">
      <alignment horizontal="center" vertical="center" wrapText="1"/>
    </xf>
    <xf numFmtId="200" fontId="14" fillId="0" borderId="1" xfId="0" applyNumberFormat="1" applyFont="1" applyFill="1" applyBorder="1" applyAlignment="1">
      <alignment vertical="center" wrapText="1"/>
    </xf>
    <xf numFmtId="201" fontId="14" fillId="0" borderId="1" xfId="3" applyNumberFormat="1" applyFont="1" applyFill="1" applyBorder="1" applyAlignment="1">
      <alignment vertical="center" wrapText="1"/>
    </xf>
    <xf numFmtId="0" fontId="19" fillId="0" borderId="5" xfId="0" applyFont="1" applyFill="1" applyBorder="1" applyAlignment="1">
      <alignment horizontal="center" vertical="center" wrapText="1"/>
    </xf>
    <xf numFmtId="0" fontId="19" fillId="0" borderId="4"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39" fillId="0" borderId="0" xfId="216" applyFont="1" applyProtection="1">
      <alignment vertical="center"/>
    </xf>
    <xf numFmtId="0" fontId="30" fillId="0" borderId="0" xfId="216" applyFont="1" applyAlignment="1" applyProtection="1">
      <alignment horizontal="center" vertical="center"/>
    </xf>
    <xf numFmtId="0" fontId="30" fillId="0" borderId="0" xfId="216" applyFont="1" applyProtection="1">
      <alignment vertical="center"/>
    </xf>
    <xf numFmtId="0" fontId="21" fillId="0" borderId="0" xfId="216" applyProtection="1">
      <alignment vertical="center"/>
    </xf>
    <xf numFmtId="205" fontId="21" fillId="2" borderId="0" xfId="216" applyNumberFormat="1" applyFill="1" applyProtection="1">
      <alignment vertical="center"/>
    </xf>
    <xf numFmtId="199" fontId="21" fillId="0" borderId="0" xfId="216" applyNumberFormat="1" applyProtection="1">
      <alignment vertical="center"/>
    </xf>
    <xf numFmtId="0" fontId="21" fillId="0" borderId="0" xfId="216" applyFill="1" applyProtection="1">
      <alignment vertical="center"/>
    </xf>
    <xf numFmtId="0" fontId="1" fillId="0" borderId="0" xfId="216" applyFont="1" applyFill="1" applyAlignment="1" applyProtection="1">
      <alignment horizontal="center" vertical="center"/>
    </xf>
    <xf numFmtId="205" fontId="1" fillId="0" borderId="0" xfId="216" applyNumberFormat="1" applyFont="1" applyFill="1" applyAlignment="1" applyProtection="1">
      <alignment horizontal="center" vertical="center"/>
    </xf>
    <xf numFmtId="0" fontId="39" fillId="0" borderId="0" xfId="216" applyFont="1" applyFill="1" applyProtection="1">
      <alignment vertical="center"/>
    </xf>
    <xf numFmtId="0" fontId="15" fillId="0" borderId="0" xfId="216" applyFont="1" applyFill="1" applyProtection="1">
      <alignment vertical="center"/>
    </xf>
    <xf numFmtId="205" fontId="15" fillId="0" borderId="0" xfId="216" applyNumberFormat="1" applyFont="1" applyFill="1" applyProtection="1">
      <alignment vertical="center"/>
    </xf>
    <xf numFmtId="199" fontId="15" fillId="0" borderId="0" xfId="216" applyNumberFormat="1" applyFont="1" applyFill="1" applyBorder="1" applyAlignment="1" applyProtection="1">
      <alignment horizontal="right" vertical="center"/>
    </xf>
    <xf numFmtId="199" fontId="14" fillId="0" borderId="2" xfId="216" applyNumberFormat="1" applyFont="1" applyFill="1" applyBorder="1" applyAlignment="1" applyProtection="1">
      <alignment horizontal="center" vertical="center" wrapText="1"/>
    </xf>
    <xf numFmtId="0" fontId="14" fillId="0" borderId="1" xfId="216" applyFont="1" applyFill="1" applyBorder="1" applyAlignment="1" applyProtection="1">
      <alignment horizontal="distributed" vertical="center" wrapText="1" indent="3"/>
    </xf>
    <xf numFmtId="205" fontId="14" fillId="0" borderId="1" xfId="216" applyNumberFormat="1" applyFont="1" applyFill="1" applyBorder="1" applyAlignment="1" applyProtection="1">
      <alignment horizontal="center" vertical="center" wrapText="1"/>
    </xf>
    <xf numFmtId="199" fontId="14" fillId="0" borderId="1" xfId="216" applyNumberFormat="1" applyFont="1" applyFill="1" applyBorder="1" applyAlignment="1" applyProtection="1">
      <alignment horizontal="center" vertical="center" wrapText="1"/>
    </xf>
    <xf numFmtId="0" fontId="29" fillId="3" borderId="10" xfId="0" applyFont="1" applyFill="1" applyBorder="1" applyAlignment="1" applyProtection="1">
      <alignment horizontal="left" vertical="center"/>
    </xf>
    <xf numFmtId="49" fontId="29" fillId="0" borderId="1" xfId="0" applyNumberFormat="1" applyFont="1" applyFill="1" applyBorder="1" applyAlignment="1" applyProtection="1">
      <alignment horizontal="left" vertical="center" wrapText="1"/>
    </xf>
    <xf numFmtId="205" fontId="29" fillId="0" borderId="1" xfId="0" applyNumberFormat="1" applyFont="1" applyFill="1" applyBorder="1" applyAlignment="1" applyProtection="1">
      <alignment horizontal="right" vertical="center"/>
      <protection locked="0"/>
    </xf>
    <xf numFmtId="201" fontId="14" fillId="0" borderId="1" xfId="3" applyNumberFormat="1" applyFont="1" applyFill="1" applyBorder="1" applyAlignment="1" applyProtection="1">
      <alignment horizontal="right" vertical="center" wrapText="1" shrinkToFit="1"/>
    </xf>
    <xf numFmtId="49" fontId="19" fillId="0" borderId="1" xfId="0" applyNumberFormat="1" applyFont="1" applyFill="1" applyBorder="1" applyAlignment="1" applyProtection="1">
      <alignment horizontal="left" vertical="center" wrapText="1"/>
    </xf>
    <xf numFmtId="205" fontId="19" fillId="0" borderId="1" xfId="0" applyNumberFormat="1" applyFont="1" applyFill="1" applyBorder="1" applyAlignment="1" applyProtection="1">
      <alignment horizontal="right" vertical="center"/>
      <protection locked="0"/>
    </xf>
    <xf numFmtId="0" fontId="19" fillId="3" borderId="10" xfId="0" applyFont="1" applyFill="1" applyBorder="1" applyAlignment="1" applyProtection="1">
      <alignment horizontal="left" vertical="center"/>
    </xf>
    <xf numFmtId="49" fontId="19" fillId="3" borderId="1" xfId="0" applyNumberFormat="1" applyFont="1" applyFill="1" applyBorder="1" applyAlignment="1" applyProtection="1">
      <alignment horizontal="left" vertical="center" wrapText="1"/>
    </xf>
    <xf numFmtId="205" fontId="19" fillId="3" borderId="1" xfId="0" applyNumberFormat="1" applyFont="1" applyFill="1" applyBorder="1" applyAlignment="1" applyProtection="1">
      <alignment horizontal="right" vertical="center"/>
      <protection locked="0"/>
    </xf>
    <xf numFmtId="49" fontId="29" fillId="3" borderId="1" xfId="0" applyNumberFormat="1" applyFont="1" applyFill="1" applyBorder="1" applyAlignment="1" applyProtection="1">
      <alignment horizontal="left" vertical="center" wrapText="1"/>
    </xf>
    <xf numFmtId="201" fontId="14" fillId="0" borderId="1" xfId="3" applyNumberFormat="1" applyFont="1" applyFill="1" applyBorder="1" applyAlignment="1" applyProtection="1">
      <alignment horizontal="right" vertical="center" wrapText="1" shrinkToFit="1"/>
      <protection locked="0"/>
    </xf>
    <xf numFmtId="201" fontId="15" fillId="0" borderId="1" xfId="3" applyNumberFormat="1" applyFont="1" applyFill="1" applyBorder="1" applyAlignment="1" applyProtection="1">
      <alignment horizontal="right" vertical="center" wrapText="1" shrinkToFit="1"/>
      <protection locked="0"/>
    </xf>
    <xf numFmtId="205" fontId="29" fillId="3" borderId="1" xfId="0" applyNumberFormat="1" applyFont="1" applyFill="1" applyBorder="1" applyAlignment="1" applyProtection="1">
      <alignment horizontal="right" vertical="center"/>
      <protection locked="0"/>
    </xf>
    <xf numFmtId="201" fontId="15" fillId="0" borderId="1" xfId="3" applyNumberFormat="1" applyFont="1" applyFill="1" applyBorder="1" applyAlignment="1" applyProtection="1">
      <alignment horizontal="right" vertical="center" wrapText="1" shrinkToFit="1"/>
    </xf>
    <xf numFmtId="49" fontId="29" fillId="3" borderId="10" xfId="0" applyNumberFormat="1" applyFont="1" applyFill="1" applyBorder="1" applyAlignment="1" applyProtection="1">
      <alignment horizontal="left" vertical="center" wrapText="1"/>
    </xf>
    <xf numFmtId="49" fontId="19" fillId="3" borderId="10" xfId="0" applyNumberFormat="1" applyFont="1" applyFill="1" applyBorder="1" applyAlignment="1" applyProtection="1">
      <alignment horizontal="left" vertical="center" wrapText="1"/>
    </xf>
    <xf numFmtId="205" fontId="19" fillId="0" borderId="1" xfId="0" applyNumberFormat="1" applyFont="1" applyFill="1" applyBorder="1" applyAlignment="1" applyProtection="1">
      <alignment horizontal="right" vertical="center"/>
    </xf>
    <xf numFmtId="49" fontId="40" fillId="3" borderId="10" xfId="0" applyNumberFormat="1" applyFont="1" applyFill="1" applyBorder="1" applyAlignment="1" applyProtection="1">
      <alignment horizontal="distributed" vertical="center"/>
    </xf>
    <xf numFmtId="49" fontId="40" fillId="0" borderId="1" xfId="0" applyNumberFormat="1" applyFont="1" applyFill="1" applyBorder="1" applyAlignment="1" applyProtection="1">
      <alignment horizontal="distributed" vertical="center" wrapText="1"/>
    </xf>
    <xf numFmtId="205" fontId="29" fillId="0" borderId="1" xfId="0" applyNumberFormat="1" applyFont="1" applyFill="1" applyBorder="1" applyAlignment="1" applyProtection="1">
      <alignment horizontal="right" vertical="center"/>
    </xf>
    <xf numFmtId="49" fontId="14" fillId="0" borderId="2" xfId="216" applyNumberFormat="1" applyFont="1" applyFill="1" applyBorder="1" applyAlignment="1" applyProtection="1">
      <alignment horizontal="left" vertical="center"/>
    </xf>
    <xf numFmtId="0" fontId="14" fillId="0" borderId="1" xfId="216" applyFont="1" applyFill="1" applyBorder="1" applyAlignment="1" applyProtection="1">
      <alignment horizontal="left" vertical="center" wrapText="1"/>
    </xf>
    <xf numFmtId="205" fontId="14" fillId="0" borderId="1" xfId="1" applyNumberFormat="1" applyFont="1" applyFill="1" applyBorder="1" applyAlignment="1" applyProtection="1">
      <alignment horizontal="right" vertical="center" wrapText="1"/>
    </xf>
    <xf numFmtId="0" fontId="15" fillId="0" borderId="1" xfId="216" applyFont="1" applyFill="1" applyBorder="1" applyAlignment="1" applyProtection="1">
      <alignment horizontal="left" vertical="center" wrapText="1"/>
    </xf>
    <xf numFmtId="205" fontId="15" fillId="0" borderId="1" xfId="1" applyNumberFormat="1" applyFont="1" applyFill="1" applyBorder="1" applyAlignment="1" applyProtection="1">
      <alignment horizontal="right" vertical="center" wrapText="1"/>
    </xf>
    <xf numFmtId="49" fontId="15" fillId="0" borderId="2" xfId="216" applyNumberFormat="1" applyFont="1" applyFill="1" applyBorder="1" applyAlignment="1" applyProtection="1">
      <alignment horizontal="left" vertical="center"/>
    </xf>
    <xf numFmtId="49" fontId="15" fillId="0" borderId="2" xfId="216" applyNumberFormat="1" applyFont="1" applyBorder="1" applyAlignment="1" applyProtection="1">
      <alignment horizontal="left" vertical="center"/>
    </xf>
    <xf numFmtId="0" fontId="15" fillId="2" borderId="1" xfId="216" applyFont="1" applyFill="1" applyBorder="1" applyAlignment="1" applyProtection="1">
      <alignment horizontal="left" vertical="center" wrapText="1"/>
    </xf>
    <xf numFmtId="0" fontId="15" fillId="0" borderId="1" xfId="160" applyFont="1" applyFill="1" applyBorder="1" applyAlignment="1" applyProtection="1">
      <alignment horizontal="left" vertical="center" wrapText="1"/>
    </xf>
    <xf numFmtId="0" fontId="14" fillId="0" borderId="1" xfId="160" applyFont="1" applyFill="1" applyBorder="1" applyAlignment="1" applyProtection="1">
      <alignment horizontal="left" vertical="center" wrapText="1"/>
    </xf>
    <xf numFmtId="49" fontId="14" fillId="0" borderId="2" xfId="216" applyNumberFormat="1" applyFont="1" applyFill="1" applyBorder="1" applyAlignment="1" applyProtection="1">
      <alignment horizontal="distributed" vertical="center" indent="1"/>
    </xf>
    <xf numFmtId="0" fontId="14" fillId="0" borderId="1" xfId="216" applyFont="1" applyFill="1" applyBorder="1" applyAlignment="1" applyProtection="1">
      <alignment horizontal="distributed" vertical="center" wrapText="1" indent="1"/>
    </xf>
    <xf numFmtId="0" fontId="39" fillId="0" borderId="0" xfId="216" applyFont="1">
      <alignment vertical="center"/>
    </xf>
    <xf numFmtId="0" fontId="30" fillId="0" borderId="0" xfId="216" applyFont="1" applyAlignment="1">
      <alignment horizontal="center" vertical="center"/>
    </xf>
    <xf numFmtId="199" fontId="21" fillId="0" borderId="0" xfId="216" applyNumberFormat="1">
      <alignment vertical="center"/>
    </xf>
    <xf numFmtId="0" fontId="1" fillId="0" borderId="0" xfId="216" applyFont="1" applyFill="1" applyAlignment="1">
      <alignment horizontal="center" vertical="center"/>
    </xf>
    <xf numFmtId="0" fontId="39" fillId="0" borderId="0" xfId="216" applyFont="1" applyFill="1">
      <alignment vertical="center"/>
    </xf>
    <xf numFmtId="0" fontId="15" fillId="0" borderId="0" xfId="216" applyFont="1" applyFill="1">
      <alignment vertical="center"/>
    </xf>
    <xf numFmtId="199" fontId="15" fillId="0" borderId="0" xfId="216" applyNumberFormat="1" applyFont="1" applyFill="1" applyAlignment="1">
      <alignment horizontal="right" vertical="center"/>
    </xf>
    <xf numFmtId="199" fontId="14" fillId="0" borderId="2" xfId="216" applyNumberFormat="1" applyFont="1" applyFill="1" applyBorder="1" applyAlignment="1">
      <alignment horizontal="center" vertical="center" wrapText="1"/>
    </xf>
    <xf numFmtId="0" fontId="14" fillId="0" borderId="1" xfId="216" applyFont="1" applyFill="1" applyBorder="1" applyAlignment="1">
      <alignment horizontal="distributed" vertical="center" wrapText="1" indent="3"/>
    </xf>
    <xf numFmtId="3" fontId="29" fillId="0" borderId="1" xfId="0" applyNumberFormat="1" applyFont="1" applyFill="1" applyBorder="1" applyAlignment="1" applyProtection="1">
      <alignment horizontal="right" vertical="center"/>
      <protection locked="0"/>
    </xf>
    <xf numFmtId="201" fontId="14" fillId="0" borderId="1" xfId="3" applyNumberFormat="1" applyFont="1" applyFill="1" applyBorder="1" applyAlignment="1" applyProtection="1">
      <alignment horizontal="right" vertical="center" wrapText="1"/>
      <protection locked="0"/>
    </xf>
    <xf numFmtId="3" fontId="19" fillId="0" borderId="1" xfId="0" applyNumberFormat="1" applyFont="1" applyFill="1" applyBorder="1" applyAlignment="1" applyProtection="1">
      <alignment horizontal="right" vertical="center"/>
      <protection locked="0"/>
    </xf>
    <xf numFmtId="0" fontId="15" fillId="3" borderId="10" xfId="0" applyFont="1" applyFill="1" applyBorder="1" applyAlignment="1" applyProtection="1">
      <alignment vertical="center"/>
    </xf>
    <xf numFmtId="0" fontId="14" fillId="0" borderId="2" xfId="216" applyFont="1" applyFill="1" applyBorder="1" applyAlignment="1">
      <alignment horizontal="left" vertical="center"/>
    </xf>
    <xf numFmtId="0" fontId="14" fillId="0" borderId="1" xfId="160" applyFont="1" applyFill="1" applyBorder="1" applyAlignment="1">
      <alignment horizontal="left" vertical="center"/>
    </xf>
    <xf numFmtId="3" fontId="14" fillId="0" borderId="1" xfId="0" applyNumberFormat="1" applyFont="1" applyFill="1" applyBorder="1" applyAlignment="1" applyProtection="1">
      <alignment horizontal="right" vertical="center"/>
      <protection locked="0"/>
    </xf>
    <xf numFmtId="3" fontId="14" fillId="0" borderId="1" xfId="0" applyNumberFormat="1" applyFont="1" applyFill="1" applyBorder="1" applyAlignment="1" applyProtection="1">
      <alignment horizontal="right" vertical="center"/>
    </xf>
    <xf numFmtId="0" fontId="15" fillId="0" borderId="2" xfId="216" applyFont="1" applyFill="1" applyBorder="1" applyAlignment="1">
      <alignment horizontal="left" vertical="center"/>
    </xf>
    <xf numFmtId="0" fontId="15" fillId="0" borderId="1" xfId="216" applyFont="1" applyFill="1" applyBorder="1" applyAlignment="1">
      <alignment horizontal="left" vertical="center"/>
    </xf>
    <xf numFmtId="3" fontId="15" fillId="0" borderId="1" xfId="0" applyNumberFormat="1" applyFont="1" applyFill="1" applyBorder="1" applyAlignment="1" applyProtection="1">
      <alignment horizontal="right" vertical="center"/>
      <protection locked="0"/>
    </xf>
    <xf numFmtId="0" fontId="15" fillId="0" borderId="2" xfId="216" applyFont="1" applyBorder="1" applyAlignment="1">
      <alignment horizontal="left" vertical="center"/>
    </xf>
    <xf numFmtId="0" fontId="15" fillId="2" borderId="1" xfId="216" applyFont="1" applyFill="1" applyBorder="1" applyAlignment="1">
      <alignment horizontal="left" vertical="center"/>
    </xf>
    <xf numFmtId="0" fontId="15" fillId="0" borderId="2" xfId="216" applyFont="1" applyFill="1" applyBorder="1">
      <alignment vertical="center"/>
    </xf>
    <xf numFmtId="0" fontId="14" fillId="0" borderId="1" xfId="216" applyFont="1" applyFill="1" applyBorder="1" applyAlignment="1">
      <alignment horizontal="distributed" vertical="center" indent="1"/>
    </xf>
    <xf numFmtId="0" fontId="30" fillId="0" borderId="0" xfId="216" applyFont="1" applyFill="1" applyAlignment="1" applyProtection="1">
      <alignment horizontal="center" vertical="center"/>
    </xf>
    <xf numFmtId="199" fontId="21" fillId="0" borderId="0" xfId="216" applyNumberFormat="1" applyFill="1" applyProtection="1">
      <alignment vertical="center"/>
    </xf>
    <xf numFmtId="3" fontId="19" fillId="3" borderId="1" xfId="0" applyNumberFormat="1" applyFont="1" applyFill="1" applyBorder="1" applyAlignment="1" applyProtection="1">
      <alignment horizontal="right" vertical="center"/>
      <protection locked="0"/>
    </xf>
    <xf numFmtId="3" fontId="29" fillId="3" borderId="1" xfId="0" applyNumberFormat="1" applyFont="1" applyFill="1" applyBorder="1" applyAlignment="1" applyProtection="1">
      <alignment horizontal="right" vertical="center"/>
      <protection locked="0"/>
    </xf>
    <xf numFmtId="3" fontId="29" fillId="3" borderId="1" xfId="0" applyNumberFormat="1" applyFont="1" applyFill="1" applyBorder="1" applyAlignment="1" applyProtection="1">
      <alignment horizontal="right" vertical="center"/>
    </xf>
    <xf numFmtId="3" fontId="29" fillId="0" borderId="1" xfId="0" applyNumberFormat="1" applyFont="1" applyFill="1" applyBorder="1" applyAlignment="1" applyProtection="1">
      <alignment horizontal="right" vertical="center"/>
    </xf>
    <xf numFmtId="49" fontId="29" fillId="0" borderId="2" xfId="220" applyNumberFormat="1" applyFont="1" applyFill="1" applyBorder="1" applyAlignment="1" applyProtection="1">
      <alignment horizontal="left" vertical="center"/>
    </xf>
    <xf numFmtId="0" fontId="14" fillId="2" borderId="1" xfId="216" applyFont="1" applyFill="1" applyBorder="1" applyAlignment="1" applyProtection="1">
      <alignment horizontal="left" vertical="center" wrapText="1"/>
    </xf>
    <xf numFmtId="49" fontId="19" fillId="0" borderId="2" xfId="220" applyNumberFormat="1" applyFont="1" applyBorder="1" applyAlignment="1" applyProtection="1">
      <alignment horizontal="left" vertical="center"/>
    </xf>
    <xf numFmtId="3" fontId="15" fillId="2" borderId="1" xfId="0" applyNumberFormat="1" applyFont="1" applyFill="1" applyBorder="1" applyAlignment="1" applyProtection="1">
      <alignment horizontal="right" vertical="center"/>
      <protection locked="0"/>
    </xf>
    <xf numFmtId="49" fontId="19" fillId="0" borderId="2" xfId="220" applyNumberFormat="1" applyFont="1" applyFill="1" applyBorder="1" applyAlignment="1" applyProtection="1">
      <alignment horizontal="left" vertical="center"/>
    </xf>
    <xf numFmtId="0" fontId="21" fillId="0" borderId="2" xfId="216" applyFill="1" applyBorder="1" applyAlignment="1" applyProtection="1">
      <alignment horizontal="left" vertical="center"/>
    </xf>
    <xf numFmtId="3" fontId="21" fillId="0" borderId="0" xfId="216" applyNumberFormat="1" applyFill="1" applyProtection="1">
      <alignment vertical="center"/>
    </xf>
    <xf numFmtId="0" fontId="14" fillId="0" borderId="2" xfId="216" applyFont="1" applyFill="1" applyBorder="1" applyAlignment="1" applyProtection="1">
      <alignment horizontal="left" vertical="center"/>
    </xf>
    <xf numFmtId="0" fontId="14" fillId="0" borderId="1" xfId="160" applyFont="1" applyFill="1" applyBorder="1" applyAlignment="1" applyProtection="1">
      <alignment horizontal="left" vertical="center"/>
    </xf>
    <xf numFmtId="0" fontId="15" fillId="0" borderId="2" xfId="216" applyFont="1" applyFill="1" applyBorder="1" applyAlignment="1" applyProtection="1">
      <alignment horizontal="left" vertical="center"/>
    </xf>
    <xf numFmtId="0" fontId="15" fillId="0" borderId="1" xfId="216" applyFont="1" applyFill="1" applyBorder="1" applyAlignment="1" applyProtection="1">
      <alignment horizontal="left" vertical="center"/>
    </xf>
    <xf numFmtId="3" fontId="21" fillId="0" borderId="0" xfId="216" applyNumberFormat="1">
      <alignment vertical="center"/>
    </xf>
    <xf numFmtId="0" fontId="2" fillId="0" borderId="0" xfId="0" applyFont="1" applyFill="1" applyBorder="1" applyAlignment="1"/>
    <xf numFmtId="0" fontId="41" fillId="0" borderId="0" xfId="0" applyFont="1" applyFill="1" applyBorder="1" applyAlignment="1">
      <alignment horizontal="center" vertical="center"/>
    </xf>
    <xf numFmtId="0" fontId="42" fillId="0" borderId="0" xfId="0" applyFont="1" applyFill="1" applyBorder="1" applyAlignment="1">
      <alignment horizontal="center" vertical="center"/>
    </xf>
    <xf numFmtId="0" fontId="42" fillId="0" borderId="8" xfId="0" applyFont="1" applyFill="1" applyBorder="1" applyAlignment="1">
      <alignment horizontal="center" vertical="center"/>
    </xf>
    <xf numFmtId="0" fontId="19" fillId="0" borderId="0" xfId="0" applyFont="1" applyAlignment="1">
      <alignment horizontal="right"/>
    </xf>
    <xf numFmtId="0" fontId="14" fillId="0" borderId="11" xfId="221" applyFont="1" applyBorder="1" applyAlignment="1">
      <alignment horizontal="center" vertical="center"/>
    </xf>
    <xf numFmtId="0" fontId="14" fillId="0" borderId="2" xfId="221" applyFont="1" applyBorder="1" applyAlignment="1">
      <alignment horizontal="center" vertical="center"/>
    </xf>
    <xf numFmtId="0" fontId="14" fillId="0" borderId="3" xfId="221" applyFont="1" applyBorder="1" applyAlignment="1">
      <alignment horizontal="center" vertical="center"/>
    </xf>
    <xf numFmtId="0" fontId="14" fillId="0" borderId="12" xfId="221" applyFont="1" applyBorder="1" applyAlignment="1">
      <alignment horizontal="center" vertical="center"/>
    </xf>
    <xf numFmtId="49" fontId="14" fillId="0" borderId="1" xfId="213" applyNumberFormat="1" applyFont="1" applyFill="1" applyBorder="1" applyAlignment="1" applyProtection="1">
      <alignment horizontal="center" vertical="center"/>
    </xf>
    <xf numFmtId="0" fontId="43" fillId="0" borderId="1" xfId="0" applyFont="1" applyFill="1" applyBorder="1" applyAlignment="1">
      <alignment horizontal="center" vertical="center"/>
    </xf>
    <xf numFmtId="10" fontId="43" fillId="0" borderId="1" xfId="0" applyNumberFormat="1" applyFont="1" applyFill="1" applyBorder="1" applyAlignment="1">
      <alignment horizontal="center" vertical="center"/>
    </xf>
    <xf numFmtId="0" fontId="5" fillId="0" borderId="0" xfId="0" applyFont="1" applyFill="1" applyBorder="1" applyAlignment="1">
      <alignment horizontal="left" vertical="top" wrapText="1"/>
    </xf>
    <xf numFmtId="0" fontId="44" fillId="0" borderId="0" xfId="217" applyFont="1" applyAlignment="1"/>
    <xf numFmtId="0" fontId="19" fillId="0" borderId="0" xfId="0" applyFont="1" applyAlignment="1">
      <alignment horizontal="right" vertical="center"/>
    </xf>
    <xf numFmtId="0" fontId="14" fillId="0" borderId="1" xfId="221" applyFont="1" applyBorder="1" applyAlignment="1">
      <alignment horizontal="center" vertical="center" wrapText="1"/>
    </xf>
    <xf numFmtId="0" fontId="14" fillId="0" borderId="1" xfId="0" applyFont="1" applyBorder="1" applyAlignment="1">
      <alignment horizontal="left" vertical="center"/>
    </xf>
    <xf numFmtId="200" fontId="14" fillId="0" borderId="1" xfId="1" applyNumberFormat="1" applyFont="1" applyBorder="1" applyAlignment="1">
      <alignment horizontal="right" vertical="center" wrapText="1"/>
    </xf>
    <xf numFmtId="0" fontId="19" fillId="0" borderId="1" xfId="0" applyFont="1" applyBorder="1" applyAlignment="1">
      <alignment horizontal="left" vertical="center"/>
    </xf>
    <xf numFmtId="200" fontId="19" fillId="0" borderId="1" xfId="0" applyNumberFormat="1" applyFont="1" applyBorder="1" applyAlignment="1">
      <alignment horizontal="right" vertical="center" wrapText="1"/>
    </xf>
    <xf numFmtId="0" fontId="21" fillId="0" borderId="0" xfId="216" applyAlignment="1">
      <alignment horizontal="center" vertical="center"/>
    </xf>
    <xf numFmtId="200" fontId="21" fillId="0" borderId="0" xfId="216" applyNumberFormat="1">
      <alignment vertical="center"/>
    </xf>
    <xf numFmtId="0" fontId="38" fillId="0" borderId="0" xfId="191" applyFont="1" applyAlignment="1">
      <alignment horizontal="center" vertical="center"/>
    </xf>
    <xf numFmtId="0" fontId="0" fillId="0" borderId="0" xfId="191" applyFont="1" applyAlignment="1">
      <alignment horizontal="right"/>
    </xf>
    <xf numFmtId="199" fontId="14" fillId="0" borderId="13" xfId="216" applyNumberFormat="1" applyFont="1" applyBorder="1" applyAlignment="1">
      <alignment horizontal="center" vertical="center" wrapText="1"/>
    </xf>
    <xf numFmtId="0" fontId="29" fillId="0" borderId="1" xfId="0" applyFont="1" applyFill="1" applyBorder="1" applyAlignment="1">
      <alignment horizontal="left" vertical="center" wrapText="1"/>
    </xf>
    <xf numFmtId="200" fontId="29" fillId="0" borderId="3" xfId="0" applyNumberFormat="1" applyFont="1" applyFill="1" applyBorder="1" applyAlignment="1">
      <alignment vertical="center" wrapText="1"/>
    </xf>
    <xf numFmtId="200" fontId="29" fillId="0" borderId="1" xfId="0" applyNumberFormat="1" applyFont="1" applyFill="1" applyBorder="1" applyAlignment="1">
      <alignment vertical="center" wrapText="1"/>
    </xf>
    <xf numFmtId="0" fontId="45" fillId="0" borderId="1" xfId="109" applyFont="1" applyFill="1" applyBorder="1" applyAlignment="1">
      <alignment horizontal="left" vertical="center" wrapText="1"/>
    </xf>
    <xf numFmtId="200" fontId="19" fillId="0" borderId="3" xfId="0" applyNumberFormat="1" applyFont="1" applyFill="1" applyBorder="1" applyAlignment="1">
      <alignment vertical="center" wrapText="1"/>
    </xf>
    <xf numFmtId="200" fontId="19" fillId="0" borderId="1" xfId="0" applyNumberFormat="1" applyFont="1" applyFill="1" applyBorder="1" applyAlignment="1">
      <alignment vertical="center" wrapText="1"/>
    </xf>
    <xf numFmtId="205" fontId="46" fillId="0" borderId="1" xfId="0" applyNumberFormat="1" applyFont="1" applyFill="1" applyBorder="1" applyAlignment="1">
      <alignment horizontal="center" vertical="center" wrapText="1"/>
    </xf>
    <xf numFmtId="0" fontId="33" fillId="0" borderId="0" xfId="0" applyFont="1" applyFill="1" applyAlignment="1">
      <alignment horizontal="center"/>
    </xf>
    <xf numFmtId="0" fontId="28" fillId="0" borderId="0" xfId="191" applyFont="1" applyFill="1" applyBorder="1" applyAlignment="1">
      <alignment horizontal="center" vertical="center" wrapText="1"/>
    </xf>
    <xf numFmtId="0" fontId="19" fillId="0" borderId="0" xfId="191" applyFont="1" applyBorder="1" applyAlignment="1">
      <alignment horizontal="left" vertical="center"/>
    </xf>
    <xf numFmtId="0" fontId="19" fillId="0" borderId="0" xfId="191" applyFont="1" applyBorder="1" applyAlignment="1">
      <alignment horizontal="right" vertical="center"/>
    </xf>
    <xf numFmtId="0" fontId="14" fillId="0" borderId="1" xfId="0" applyFont="1" applyBorder="1" applyAlignment="1">
      <alignment horizontal="center" vertical="center" wrapText="1"/>
    </xf>
    <xf numFmtId="195" fontId="29" fillId="0" borderId="1" xfId="192" applyNumberFormat="1" applyFont="1" applyFill="1" applyBorder="1" applyAlignment="1">
      <alignment horizontal="left" vertical="center"/>
    </xf>
    <xf numFmtId="200" fontId="29" fillId="0" borderId="1" xfId="192" applyNumberFormat="1" applyFont="1" applyFill="1" applyBorder="1" applyAlignment="1">
      <alignment horizontal="right" vertical="center" wrapText="1"/>
    </xf>
    <xf numFmtId="195" fontId="19" fillId="0" borderId="1" xfId="192" applyNumberFormat="1" applyFont="1" applyFill="1" applyBorder="1" applyAlignment="1">
      <alignment horizontal="left" vertical="center"/>
    </xf>
    <xf numFmtId="200" fontId="19" fillId="0" borderId="1" xfId="192" applyNumberFormat="1" applyFont="1" applyFill="1" applyBorder="1" applyAlignment="1">
      <alignment horizontal="right" vertical="center" wrapText="1"/>
    </xf>
    <xf numFmtId="0" fontId="29" fillId="0" borderId="1" xfId="192" applyFont="1" applyFill="1" applyBorder="1" applyAlignment="1">
      <alignment horizontal="center" vertical="center"/>
    </xf>
    <xf numFmtId="0" fontId="20" fillId="0" borderId="0" xfId="216" applyFont="1">
      <alignment vertical="center"/>
    </xf>
    <xf numFmtId="0" fontId="21" fillId="4" borderId="0" xfId="216" applyFill="1">
      <alignment vertical="center"/>
    </xf>
    <xf numFmtId="0" fontId="21" fillId="0" borderId="0" xfId="216" applyFont="1">
      <alignment vertical="center"/>
    </xf>
    <xf numFmtId="0" fontId="21" fillId="0" borderId="0" xfId="193" applyFont="1" applyFill="1" applyAlignment="1"/>
    <xf numFmtId="199" fontId="15" fillId="0" borderId="0" xfId="216" applyNumberFormat="1" applyFont="1" applyFill="1" applyBorder="1" applyAlignment="1">
      <alignment horizontal="right" vertical="center"/>
    </xf>
    <xf numFmtId="0" fontId="26" fillId="0" borderId="0" xfId="216" applyFont="1" applyFill="1" applyAlignment="1">
      <alignment horizontal="center" vertical="center" wrapText="1"/>
    </xf>
    <xf numFmtId="0" fontId="14" fillId="0" borderId="1" xfId="0" applyFont="1" applyFill="1" applyBorder="1" applyAlignment="1" applyProtection="1">
      <alignment horizontal="left" vertical="center"/>
    </xf>
    <xf numFmtId="0" fontId="21" fillId="0" borderId="0" xfId="216" applyFont="1" applyFill="1">
      <alignment vertical="center"/>
    </xf>
    <xf numFmtId="0" fontId="15" fillId="0" borderId="1" xfId="0" applyFont="1" applyFill="1" applyBorder="1" applyAlignment="1" applyProtection="1">
      <alignment horizontal="left" vertical="center"/>
    </xf>
    <xf numFmtId="49" fontId="15" fillId="0" borderId="1" xfId="0" applyNumberFormat="1" applyFont="1" applyFill="1" applyBorder="1" applyAlignment="1" applyProtection="1">
      <alignment horizontal="left" vertical="center" wrapText="1"/>
    </xf>
    <xf numFmtId="0" fontId="15" fillId="0" borderId="1" xfId="0" applyFont="1" applyFill="1" applyBorder="1" applyAlignment="1" applyProtection="1">
      <alignment horizontal="left" vertical="center"/>
      <protection locked="0"/>
    </xf>
    <xf numFmtId="0" fontId="21" fillId="0" borderId="1" xfId="216" applyFont="1" applyFill="1" applyBorder="1">
      <alignment vertical="center"/>
    </xf>
    <xf numFmtId="49" fontId="15" fillId="0" borderId="1" xfId="0" applyNumberFormat="1" applyFont="1" applyFill="1" applyBorder="1" applyAlignment="1" applyProtection="1">
      <alignment horizontal="left" vertical="center"/>
    </xf>
    <xf numFmtId="49" fontId="15" fillId="0" borderId="1" xfId="0" applyNumberFormat="1" applyFont="1" applyFill="1" applyBorder="1" applyAlignment="1" applyProtection="1">
      <alignment horizontal="left" vertical="center" wrapText="1"/>
      <protection locked="0"/>
    </xf>
    <xf numFmtId="49" fontId="15" fillId="0" borderId="1" xfId="0" applyNumberFormat="1" applyFont="1" applyFill="1" applyBorder="1" applyAlignment="1" applyProtection="1">
      <alignment horizontal="left" vertical="center"/>
      <protection locked="0"/>
    </xf>
    <xf numFmtId="49" fontId="14" fillId="0" borderId="1" xfId="0" applyNumberFormat="1" applyFont="1" applyFill="1" applyBorder="1" applyAlignment="1" applyProtection="1">
      <alignment horizontal="left" vertical="center" wrapText="1"/>
      <protection locked="0"/>
    </xf>
    <xf numFmtId="49" fontId="14" fillId="0" borderId="1" xfId="0" applyNumberFormat="1" applyFont="1" applyFill="1" applyBorder="1" applyAlignment="1">
      <alignment vertical="center" wrapText="1"/>
    </xf>
    <xf numFmtId="200" fontId="14" fillId="0" borderId="1" xfId="1" applyNumberFormat="1" applyFont="1" applyFill="1" applyBorder="1" applyAlignment="1" applyProtection="1">
      <alignment vertical="center" wrapText="1"/>
      <protection locked="0"/>
    </xf>
    <xf numFmtId="49" fontId="14" fillId="2" borderId="1" xfId="89" applyNumberFormat="1" applyFont="1" applyFill="1" applyBorder="1" applyAlignment="1" applyProtection="1">
      <alignment horizontal="left" vertical="center"/>
    </xf>
    <xf numFmtId="0" fontId="14" fillId="0" borderId="1" xfId="216" applyFont="1" applyFill="1" applyBorder="1" applyAlignment="1">
      <alignment horizontal="center" vertical="center" wrapText="1"/>
    </xf>
    <xf numFmtId="0" fontId="14" fillId="0" borderId="0" xfId="216" applyFont="1" applyFill="1" applyAlignment="1">
      <alignment horizontal="center" vertical="center" wrapText="1"/>
    </xf>
    <xf numFmtId="0" fontId="21" fillId="2" borderId="0" xfId="160" applyFill="1">
      <alignment vertical="center"/>
    </xf>
    <xf numFmtId="0" fontId="21" fillId="0" borderId="0" xfId="160" applyFill="1">
      <alignment vertical="center"/>
    </xf>
    <xf numFmtId="0" fontId="15" fillId="0" borderId="0" xfId="216" applyFont="1" applyFill="1" applyAlignment="1">
      <alignment horizontal="left" vertical="center"/>
    </xf>
    <xf numFmtId="0" fontId="47" fillId="0" borderId="0" xfId="216" applyFont="1" applyFill="1">
      <alignment vertical="center"/>
    </xf>
    <xf numFmtId="199" fontId="14" fillId="0" borderId="2" xfId="216" applyNumberFormat="1" applyFont="1" applyFill="1" applyBorder="1" applyAlignment="1">
      <alignment vertical="center" wrapText="1"/>
    </xf>
    <xf numFmtId="0" fontId="14" fillId="0" borderId="2" xfId="216" applyNumberFormat="1" applyFont="1" applyFill="1" applyBorder="1" applyAlignment="1">
      <alignment horizontal="left" vertical="center"/>
    </xf>
    <xf numFmtId="0" fontId="14" fillId="0" borderId="1" xfId="216" applyNumberFormat="1" applyFont="1" applyFill="1" applyBorder="1" applyAlignment="1">
      <alignment vertical="center" wrapText="1"/>
    </xf>
    <xf numFmtId="0" fontId="15" fillId="0" borderId="1" xfId="216" applyFont="1" applyFill="1" applyBorder="1" applyAlignment="1">
      <alignment horizontal="left" vertical="center" wrapText="1"/>
    </xf>
    <xf numFmtId="0" fontId="15" fillId="2" borderId="2" xfId="216" applyFont="1" applyFill="1" applyBorder="1" applyAlignment="1">
      <alignment horizontal="left" vertical="center"/>
    </xf>
    <xf numFmtId="0" fontId="15" fillId="2" borderId="1" xfId="216" applyFont="1" applyFill="1" applyBorder="1" applyAlignment="1">
      <alignment horizontal="left" vertical="center" wrapText="1"/>
    </xf>
    <xf numFmtId="0" fontId="15" fillId="0" borderId="2" xfId="216" applyFont="1" applyFill="1" applyBorder="1" applyAlignment="1">
      <alignment horizontal="left" vertical="top" wrapText="1"/>
    </xf>
    <xf numFmtId="0" fontId="15" fillId="0" borderId="1" xfId="216" applyNumberFormat="1" applyFont="1" applyFill="1" applyBorder="1" applyAlignment="1">
      <alignment vertical="center" wrapText="1"/>
    </xf>
    <xf numFmtId="0" fontId="14" fillId="0" borderId="2" xfId="216" applyFont="1" applyFill="1" applyBorder="1" applyAlignment="1">
      <alignment horizontal="distributed" vertical="center"/>
    </xf>
    <xf numFmtId="49" fontId="14" fillId="0" borderId="1" xfId="0" applyNumberFormat="1" applyFont="1" applyFill="1" applyBorder="1" applyAlignment="1" applyProtection="1">
      <alignment horizontal="distributed" vertical="center" wrapText="1"/>
    </xf>
    <xf numFmtId="0" fontId="14" fillId="0" borderId="2" xfId="216" applyNumberFormat="1" applyFont="1" applyFill="1" applyBorder="1" applyAlignment="1" applyProtection="1">
      <alignment horizontal="left" vertical="center"/>
    </xf>
    <xf numFmtId="0" fontId="14" fillId="0" borderId="1" xfId="216" applyNumberFormat="1" applyFont="1" applyFill="1" applyBorder="1" applyAlignment="1" applyProtection="1">
      <alignment vertical="center" wrapText="1"/>
    </xf>
    <xf numFmtId="0" fontId="21" fillId="0" borderId="1" xfId="216" applyFill="1" applyBorder="1">
      <alignment vertical="center"/>
    </xf>
    <xf numFmtId="0" fontId="15" fillId="2" borderId="2" xfId="160" applyFont="1" applyFill="1" applyBorder="1" applyAlignment="1" applyProtection="1">
      <alignment horizontal="left" vertical="center"/>
    </xf>
    <xf numFmtId="0" fontId="15" fillId="2" borderId="1" xfId="160" applyFont="1" applyFill="1" applyBorder="1" applyAlignment="1" applyProtection="1">
      <alignment horizontal="left" vertical="center" wrapText="1"/>
    </xf>
    <xf numFmtId="0" fontId="48" fillId="0" borderId="2" xfId="216" applyFont="1" applyFill="1" applyBorder="1" applyAlignment="1">
      <alignment horizontal="distributed" vertical="center"/>
    </xf>
    <xf numFmtId="0" fontId="14" fillId="0" borderId="1" xfId="216" applyFont="1" applyFill="1" applyBorder="1" applyAlignment="1">
      <alignment horizontal="distributed" vertical="center" wrapText="1" indent="2"/>
    </xf>
    <xf numFmtId="200" fontId="21" fillId="0" borderId="0" xfId="216" applyNumberFormat="1" applyFill="1">
      <alignment vertical="center"/>
    </xf>
    <xf numFmtId="0" fontId="30" fillId="0" borderId="0" xfId="216" applyFont="1" applyFill="1">
      <alignment vertical="center"/>
    </xf>
    <xf numFmtId="0" fontId="22" fillId="0" borderId="0" xfId="216" applyFont="1" applyFill="1" applyAlignment="1">
      <alignment horizontal="center" vertical="center"/>
    </xf>
    <xf numFmtId="0" fontId="0" fillId="0" borderId="0" xfId="216" applyFont="1" applyFill="1">
      <alignment vertical="center"/>
    </xf>
    <xf numFmtId="199" fontId="14" fillId="0" borderId="0" xfId="216" applyNumberFormat="1" applyFont="1" applyFill="1" applyBorder="1" applyAlignment="1">
      <alignment horizontal="right" vertical="center"/>
    </xf>
    <xf numFmtId="199" fontId="14" fillId="0" borderId="5" xfId="216" applyNumberFormat="1" applyFont="1" applyFill="1" applyBorder="1" applyAlignment="1">
      <alignment horizontal="center" vertical="center" wrapText="1"/>
    </xf>
    <xf numFmtId="200" fontId="15" fillId="0" borderId="1" xfId="129" applyNumberFormat="1" applyFont="1" applyFill="1" applyBorder="1" applyAlignment="1" applyProtection="1">
      <alignment vertical="center" wrapText="1"/>
    </xf>
    <xf numFmtId="200" fontId="15" fillId="0" borderId="1" xfId="1" applyNumberFormat="1" applyFont="1" applyFill="1" applyBorder="1" applyAlignment="1" applyProtection="1">
      <alignment horizontal="right" vertical="center" wrapText="1"/>
      <protection locked="0"/>
    </xf>
    <xf numFmtId="201" fontId="14" fillId="0" borderId="1" xfId="3" applyNumberFormat="1" applyFont="1" applyFill="1" applyBorder="1" applyAlignment="1" applyProtection="1">
      <alignment vertical="center" wrapText="1"/>
      <protection locked="0"/>
    </xf>
    <xf numFmtId="49" fontId="15" fillId="0" borderId="1" xfId="129" applyNumberFormat="1" applyFont="1" applyFill="1" applyBorder="1" applyAlignment="1" applyProtection="1">
      <alignment horizontal="left" vertical="center" wrapText="1"/>
    </xf>
    <xf numFmtId="200" fontId="14" fillId="0" borderId="1" xfId="1" applyNumberFormat="1" applyFont="1" applyFill="1" applyBorder="1" applyAlignment="1" applyProtection="1">
      <alignment horizontal="right" vertical="center" wrapText="1"/>
      <protection locked="0"/>
    </xf>
    <xf numFmtId="0" fontId="14" fillId="0" borderId="1" xfId="216" applyFont="1" applyFill="1" applyBorder="1" applyAlignment="1">
      <alignment vertical="center" wrapText="1"/>
    </xf>
    <xf numFmtId="0" fontId="15" fillId="0" borderId="2" xfId="216" applyNumberFormat="1" applyFont="1" applyFill="1" applyBorder="1" applyAlignment="1">
      <alignment horizontal="left" vertical="center"/>
    </xf>
    <xf numFmtId="0" fontId="15" fillId="0" borderId="1" xfId="216" applyNumberFormat="1" applyFont="1" applyFill="1" applyBorder="1" applyAlignment="1">
      <alignment horizontal="left" vertical="center" wrapText="1"/>
    </xf>
    <xf numFmtId="0" fontId="15" fillId="0" borderId="2" xfId="160" applyFont="1" applyFill="1" applyBorder="1" applyAlignment="1">
      <alignment horizontal="left" vertical="center"/>
    </xf>
    <xf numFmtId="0" fontId="14" fillId="0" borderId="1" xfId="216" applyNumberFormat="1" applyFont="1" applyFill="1" applyBorder="1" applyAlignment="1">
      <alignment horizontal="left" vertical="center" wrapText="1"/>
    </xf>
    <xf numFmtId="0" fontId="49" fillId="0" borderId="0" xfId="216" applyFont="1" applyFill="1">
      <alignment vertical="center"/>
    </xf>
    <xf numFmtId="3" fontId="21" fillId="0" borderId="0" xfId="216" applyNumberFormat="1" applyFill="1">
      <alignment vertical="center"/>
    </xf>
    <xf numFmtId="0" fontId="14" fillId="2" borderId="0" xfId="216" applyFont="1" applyFill="1" applyAlignment="1" applyProtection="1">
      <alignment horizontal="center" vertical="center" wrapText="1"/>
    </xf>
    <xf numFmtId="0" fontId="15" fillId="2" borderId="0" xfId="216" applyFont="1" applyFill="1" applyProtection="1">
      <alignment vertical="center"/>
    </xf>
    <xf numFmtId="0" fontId="21" fillId="2" borderId="0" xfId="160" applyFill="1" applyProtection="1">
      <alignment vertical="center"/>
    </xf>
    <xf numFmtId="0" fontId="21" fillId="2" borderId="0" xfId="216" applyFill="1" applyProtection="1">
      <alignment vertical="center"/>
    </xf>
    <xf numFmtId="199" fontId="21" fillId="2" borderId="0" xfId="216" applyNumberFormat="1" applyFill="1" applyProtection="1">
      <alignment vertical="center"/>
    </xf>
    <xf numFmtId="0" fontId="0" fillId="0" borderId="0" xfId="0" applyAlignment="1" applyProtection="1"/>
    <xf numFmtId="0" fontId="50" fillId="2" borderId="0" xfId="216" applyFont="1" applyFill="1" applyProtection="1">
      <alignment vertical="center"/>
    </xf>
    <xf numFmtId="0" fontId="15" fillId="0" borderId="0" xfId="216" applyFont="1" applyFill="1" applyAlignment="1" applyProtection="1">
      <alignment horizontal="left" vertical="center"/>
    </xf>
    <xf numFmtId="0" fontId="47" fillId="0" borderId="0" xfId="216" applyFont="1" applyFill="1" applyProtection="1">
      <alignment vertical="center"/>
    </xf>
    <xf numFmtId="0" fontId="14" fillId="0" borderId="1" xfId="216" applyFont="1" applyFill="1" applyBorder="1" applyAlignment="1" applyProtection="1">
      <alignment horizontal="center" vertical="center" wrapText="1"/>
    </xf>
    <xf numFmtId="0" fontId="15" fillId="0" borderId="2" xfId="216" applyFont="1" applyFill="1" applyBorder="1" applyAlignment="1" applyProtection="1">
      <alignment horizontal="left" vertical="top" wrapText="1"/>
    </xf>
    <xf numFmtId="0" fontId="15" fillId="0" borderId="1" xfId="216" applyNumberFormat="1" applyFont="1" applyFill="1" applyBorder="1" applyAlignment="1" applyProtection="1">
      <alignment vertical="center" wrapText="1"/>
    </xf>
    <xf numFmtId="0" fontId="14" fillId="0" borderId="2" xfId="216" applyFont="1" applyFill="1" applyBorder="1" applyAlignment="1" applyProtection="1">
      <alignment horizontal="distributed" vertical="center"/>
    </xf>
    <xf numFmtId="0" fontId="15" fillId="0" borderId="2" xfId="160" applyFont="1" applyFill="1" applyBorder="1" applyAlignment="1" applyProtection="1">
      <alignment horizontal="left" vertical="center"/>
    </xf>
    <xf numFmtId="0" fontId="48" fillId="0" borderId="2" xfId="216" applyFont="1" applyFill="1" applyBorder="1" applyAlignment="1" applyProtection="1">
      <alignment horizontal="distributed" vertical="center"/>
    </xf>
    <xf numFmtId="0" fontId="14" fillId="0" borderId="1" xfId="216" applyNumberFormat="1" applyFont="1" applyFill="1" applyBorder="1" applyAlignment="1" applyProtection="1">
      <alignment horizontal="distributed" vertical="center"/>
    </xf>
    <xf numFmtId="3" fontId="21" fillId="2" borderId="0" xfId="216" applyNumberFormat="1" applyFill="1" applyProtection="1">
      <alignment vertical="center"/>
    </xf>
    <xf numFmtId="0" fontId="15" fillId="0" borderId="2" xfId="216" applyFont="1" applyFill="1" applyBorder="1" applyAlignment="1" applyProtection="1" quotePrefix="1">
      <alignment horizontal="left" vertical="center"/>
    </xf>
    <xf numFmtId="0" fontId="15" fillId="2" borderId="2" xfId="216" applyFont="1" applyFill="1" applyBorder="1" applyAlignment="1" quotePrefix="1">
      <alignment horizontal="left" vertical="center"/>
    </xf>
  </cellXfs>
  <cellStyles count="23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链接单元格 5" xfId="49"/>
    <cellStyle name="强调文字颜色 2 3 2" xfId="50"/>
    <cellStyle name="汇总 6" xfId="51"/>
    <cellStyle name="Accent5 9" xfId="52"/>
    <cellStyle name="_ET_STYLE_NoName_00__Book1_1 2 2 2" xfId="53"/>
    <cellStyle name="部门 4" xfId="54"/>
    <cellStyle name="Accent1 5" xfId="55"/>
    <cellStyle name="args.style" xfId="56"/>
    <cellStyle name="好 3 2 2" xfId="57"/>
    <cellStyle name="Accent2 - 20% 2" xfId="58"/>
    <cellStyle name="适中 5 2" xfId="59"/>
    <cellStyle name="Accent2 - 40%" xfId="60"/>
    <cellStyle name="好_0605石屏县 2 2" xfId="61"/>
    <cellStyle name="Input [yellow] 4" xfId="62"/>
    <cellStyle name="60% - 强调文字颜色 6 3 2" xfId="63"/>
    <cellStyle name="日期" xfId="64"/>
    <cellStyle name="Accent2 - 60%" xfId="65"/>
    <cellStyle name="Accent6 4" xfId="66"/>
    <cellStyle name="差_Book1 2" xfId="67"/>
    <cellStyle name="60% - 强调文字颜色 4 2 2 2" xfId="68"/>
    <cellStyle name="好_2007年地州资金往来对账表 3" xfId="69"/>
    <cellStyle name="60% - 强调文字颜色 2 3" xfId="70"/>
    <cellStyle name="_ET_STYLE_NoName_00__Sheet3" xfId="71"/>
    <cellStyle name="Accent5 - 60% 2 2" xfId="72"/>
    <cellStyle name="解释性文本 2 2" xfId="73"/>
    <cellStyle name="60% - 强调文字颜色 2 2 2" xfId="74"/>
    <cellStyle name="标题 1 5 2" xfId="75"/>
    <cellStyle name="差 7" xfId="76"/>
    <cellStyle name="40% - 强调文字颜色 4 2" xfId="77"/>
    <cellStyle name="标题 4 5 3" xfId="78"/>
    <cellStyle name="PSHeading 4" xfId="79"/>
    <cellStyle name="差_0605石屏" xfId="80"/>
    <cellStyle name="20% - 强调文字颜色 3 3" xfId="81"/>
    <cellStyle name="输出 3 3" xfId="82"/>
    <cellStyle name="编号 3 2" xfId="83"/>
    <cellStyle name="常规 428" xfId="84"/>
    <cellStyle name="标题 5 4" xfId="85"/>
    <cellStyle name="检查单元格 3 4" xfId="86"/>
    <cellStyle name="PSChar" xfId="87"/>
    <cellStyle name="计算 4" xfId="88"/>
    <cellStyle name="常规_exceltmp1 2" xfId="89"/>
    <cellStyle name="60% - 强调文字颜色 5 2 2 2" xfId="90"/>
    <cellStyle name="_弱电系统设备配置报价清单" xfId="91"/>
    <cellStyle name="_Book1_3 2" xfId="92"/>
    <cellStyle name="超级链接 2 2" xfId="93"/>
    <cellStyle name="差_2008年地州对账表(国库资金） 3" xfId="94"/>
    <cellStyle name="标题 2 2 2 2" xfId="95"/>
    <cellStyle name="Percent [2]" xfId="96"/>
    <cellStyle name="强调文字颜色 2 2 2" xfId="97"/>
    <cellStyle name="Accent1 - 20%" xfId="98"/>
    <cellStyle name="警告文本 4 2" xfId="99"/>
    <cellStyle name="常规 10 2_报预算局：2016年云南省及省本级1-7月社保基金预算执行情况表（0823）" xfId="100"/>
    <cellStyle name="20% - 强调文字颜色 1 3" xfId="101"/>
    <cellStyle name="20% - 强调文字颜色 2 2" xfId="102"/>
    <cellStyle name="60% - 强调文字颜色 3 2 2 2" xfId="103"/>
    <cellStyle name="20% - 强调文字颜色 3 2" xfId="104"/>
    <cellStyle name="20% - 强调文字颜色 4 2" xfId="105"/>
    <cellStyle name="Mon閠aire_!!!GO" xfId="106"/>
    <cellStyle name="20% - 强调文字颜色 4 3" xfId="107"/>
    <cellStyle name="Accent6 - 60% 2 2" xfId="108"/>
    <cellStyle name="常规 4" xfId="109"/>
    <cellStyle name="20% - 强调文字颜色 5 2" xfId="110"/>
    <cellStyle name="20% - 强调文字颜色 6 3" xfId="111"/>
    <cellStyle name="40% - 强调文字颜色 1 2" xfId="112"/>
    <cellStyle name="常规 9 2" xfId="113"/>
    <cellStyle name="40% - 强调文字颜色 2 3" xfId="114"/>
    <cellStyle name="40% - 强调文字颜色 3 3" xfId="115"/>
    <cellStyle name="常规_2007年云南省向人大报送政府收支预算表格式编制过程表 2 2" xfId="116"/>
    <cellStyle name="40% - 强调文字颜色 5 2" xfId="117"/>
    <cellStyle name="60% - 强调文字颜色 4 3" xfId="118"/>
    <cellStyle name="Accent2 5" xfId="119"/>
    <cellStyle name="40% - 强调文字颜色 6 3" xfId="120"/>
    <cellStyle name="60% - 强调文字颜色 1 2" xfId="121"/>
    <cellStyle name="商品名称 2 2" xfId="122"/>
    <cellStyle name="标题 3 2 4" xfId="123"/>
    <cellStyle name="60% - 强调文字颜色 1 3" xfId="124"/>
    <cellStyle name="常规 5" xfId="125"/>
    <cellStyle name="注释 2" xfId="126"/>
    <cellStyle name="60% - 强调文字颜色 3 3" xfId="127"/>
    <cellStyle name="常规 20" xfId="128"/>
    <cellStyle name="常规_exceltmp1" xfId="129"/>
    <cellStyle name="60% - 强调文字颜色 5 3" xfId="130"/>
    <cellStyle name="RowLevel_0" xfId="131"/>
    <cellStyle name="强调文字颜色 5 2 3" xfId="132"/>
    <cellStyle name="Header2" xfId="133"/>
    <cellStyle name="6mal" xfId="134"/>
    <cellStyle name="Accent5 - 20%" xfId="135"/>
    <cellStyle name="Date 3" xfId="136"/>
    <cellStyle name="sstot" xfId="137"/>
    <cellStyle name="Header1 2" xfId="138"/>
    <cellStyle name="输入 2 4" xfId="139"/>
    <cellStyle name="强调文字颜色 3 2" xfId="140"/>
    <cellStyle name="Milliers_!!!GO" xfId="141"/>
    <cellStyle name="Mon閠aire [0]_!!!GO" xfId="142"/>
    <cellStyle name="好_0502通海县" xfId="143"/>
    <cellStyle name="Accent3 - 40%" xfId="144"/>
    <cellStyle name="捠壿 [0.00]_Region Orders (2)" xfId="145"/>
    <cellStyle name="Accent4 - 60%" xfId="146"/>
    <cellStyle name="常规 15 2 2" xfId="147"/>
    <cellStyle name="comma zerodec" xfId="148"/>
    <cellStyle name="Moneda_96 Risk" xfId="149"/>
    <cellStyle name="强调 2 2" xfId="150"/>
    <cellStyle name="Accent6 - 40%" xfId="151"/>
    <cellStyle name="常规 3 3" xfId="152"/>
    <cellStyle name="PSSpacer" xfId="153"/>
    <cellStyle name="New Times Roman" xfId="154"/>
    <cellStyle name="借出原因" xfId="155"/>
    <cellStyle name="标题 1 2 2" xfId="156"/>
    <cellStyle name="Category" xfId="157"/>
    <cellStyle name="Comma [0]_!!!GO" xfId="158"/>
    <cellStyle name="汇总 2" xfId="159"/>
    <cellStyle name="常规_2007年云南省向人大报送政府收支预算表格式编制过程表" xfId="160"/>
    <cellStyle name="ColLevel_0" xfId="161"/>
    <cellStyle name="Comma_!!!GO" xfId="162"/>
    <cellStyle name="分级显示列_1_Book1" xfId="163"/>
    <cellStyle name="Currency_!!!GO" xfId="164"/>
    <cellStyle name="Currency1" xfId="165"/>
    <cellStyle name="常规 2 2 11 2" xfId="166"/>
    <cellStyle name="差_0502通海县 3" xfId="167"/>
    <cellStyle name="Dollar (zero dec)" xfId="168"/>
    <cellStyle name="标题 2 2" xfId="169"/>
    <cellStyle name="Grey" xfId="170"/>
    <cellStyle name="强调文字颜色 3 3" xfId="171"/>
    <cellStyle name="Input Cells" xfId="172"/>
    <cellStyle name="Linked Cells" xfId="173"/>
    <cellStyle name="Millares [0]_96 Risk" xfId="174"/>
    <cellStyle name="Millares_96 Risk" xfId="175"/>
    <cellStyle name="Moneda [0]_96 Risk" xfId="176"/>
    <cellStyle name="数量 3" xfId="177"/>
    <cellStyle name="Month" xfId="178"/>
    <cellStyle name="常规 19" xfId="179"/>
    <cellStyle name="no dec" xfId="180"/>
    <cellStyle name="Normal" xfId="181"/>
    <cellStyle name="Normal - Style1" xfId="182"/>
    <cellStyle name="PSInt" xfId="183"/>
    <cellStyle name="常规 2 4" xfId="184"/>
    <cellStyle name="per.style" xfId="185"/>
    <cellStyle name="标题 5" xfId="186"/>
    <cellStyle name="Pourcentage_pldt" xfId="187"/>
    <cellStyle name="强调文字颜色 4 2" xfId="188"/>
    <cellStyle name="PSDate" xfId="189"/>
    <cellStyle name="PSDec" xfId="190"/>
    <cellStyle name="常规 16" xfId="191"/>
    <cellStyle name="常规 16 2" xfId="192"/>
    <cellStyle name="常规 10" xfId="193"/>
    <cellStyle name="常规 2 4 2" xfId="194"/>
    <cellStyle name="Standard_AREAS" xfId="195"/>
    <cellStyle name="标题 4 2" xfId="196"/>
    <cellStyle name="常规 15 2" xfId="197"/>
    <cellStyle name="常规 2 2 6" xfId="198"/>
    <cellStyle name="标题 3 2" xfId="199"/>
    <cellStyle name="标题1 4" xfId="200"/>
    <cellStyle name="捠壿_Region Orders (2)" xfId="201"/>
    <cellStyle name="后继超级链接 3" xfId="202"/>
    <cellStyle name="常规 5 42" xfId="203"/>
    <cellStyle name="常规 19 2" xfId="204"/>
    <cellStyle name="表标题" xfId="205"/>
    <cellStyle name="常规 2 2" xfId="206"/>
    <cellStyle name="强调 3" xfId="207"/>
    <cellStyle name="常规 2 2 2" xfId="208"/>
    <cellStyle name="常规 28" xfId="209"/>
    <cellStyle name="昗弨_Pacific Region P&amp;L" xfId="210"/>
    <cellStyle name="常规 11 3" xfId="211"/>
    <cellStyle name="分级显示行_1_Book1" xfId="212"/>
    <cellStyle name="常规 19 2 2" xfId="213"/>
    <cellStyle name="强调 1" xfId="214"/>
    <cellStyle name="千位分隔 2" xfId="215"/>
    <cellStyle name="常规_2007年云南省向人大报送政府收支预算表格式编制过程表 2" xfId="216"/>
    <cellStyle name="常规 3 7" xfId="217"/>
    <cellStyle name="常规 444" xfId="218"/>
    <cellStyle name="常规 452" xfId="219"/>
    <cellStyle name="常规 8" xfId="220"/>
    <cellStyle name="常规_2007年云南省向人大报送政府收支预算表格式编制过程表 2 2 2" xfId="221"/>
    <cellStyle name="超链接 2" xfId="222"/>
    <cellStyle name="超链接 2 2" xfId="223"/>
    <cellStyle name="千分位_97-917" xfId="224"/>
    <cellStyle name="千分位[0]_laroux" xfId="225"/>
    <cellStyle name="千位[0]_ 方正PC" xfId="226"/>
    <cellStyle name="强调文字颜色 1 3" xfId="227"/>
    <cellStyle name="强调文字颜色 6 3" xfId="228"/>
    <cellStyle name="未定义" xfId="229"/>
    <cellStyle name="常规 4_☆广阳区(3月2日)" xfId="230"/>
  </cellStyles>
  <dxfs count="6">
    <dxf>
      <font>
        <color indexed="9"/>
      </font>
    </dxf>
    <dxf>
      <font>
        <b val="1"/>
        <i val="0"/>
      </font>
    </dxf>
    <dxf>
      <font>
        <color indexed="10"/>
      </font>
    </dxf>
    <dxf>
      <font>
        <b val="0"/>
        <color indexed="9"/>
      </font>
    </dxf>
    <dxf>
      <font>
        <b val="0"/>
        <i val="0"/>
        <color indexed="9"/>
      </font>
    </dxf>
    <dxf>
      <font>
        <b val="0"/>
        <i val="0"/>
        <color indexed="10"/>
      </font>
    </dxf>
  </dxfs>
  <tableStyles count="0" defaultTableStyle="TableStyleMedium2"/>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9" Type="http://schemas.openxmlformats.org/officeDocument/2006/relationships/styles" Target="styles.xml"/><Relationship Id="rId38" Type="http://schemas.openxmlformats.org/officeDocument/2006/relationships/sharedStrings" Target="sharedStrings.xml"/><Relationship Id="rId37" Type="http://schemas.openxmlformats.org/officeDocument/2006/relationships/theme" Target="theme/theme1.xml"/><Relationship Id="rId36" Type="http://schemas.openxmlformats.org/officeDocument/2006/relationships/externalLink" Target="externalLinks/externalLink3.xml"/><Relationship Id="rId35" Type="http://schemas.openxmlformats.org/officeDocument/2006/relationships/externalLink" Target="externalLinks/externalLink2.xml"/><Relationship Id="rId34" Type="http://schemas.openxmlformats.org/officeDocument/2006/relationships/externalLink" Target="externalLinks/externalLink1.xml"/><Relationship Id="rId33" Type="http://schemas.openxmlformats.org/officeDocument/2006/relationships/customXml" Target="../customXml/item1.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0.124.6.233\&#20840;&#20307;&#20154;&#21592;\02&#24179;&#34913;&#22788;\01&#36130;&#21147;&#21450;&#39044;&#20915;&#31639;&#25253;&#21578;\2018&#24180;\&#24180;&#21021;&#20154;&#20195;&#20250;\&#36807;&#31243;\RecoveredExternalLink1"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124.6.233\&#20840;&#20307;&#20154;&#21592;\02&#24179;&#34913;&#22788;\01&#36130;&#21147;&#21450;&#39044;&#20915;&#31639;&#25253;&#21578;\2018&#24180;\&#24180;&#21021;&#20154;&#20195;&#20250;\&#36807;&#31243;\RecoveredExternalLink2"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Desktop\2026&#24180;&#25919;&#24220;&#39044;&#31639;\&#25919;&#24220;&#39044;&#31639;212.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说明"/>
      <sheetName val="封面"/>
      <sheetName val="目录"/>
      <sheetName val="表一"/>
      <sheetName val="表二"/>
      <sheetName val="表三"/>
      <sheetName val="表四"/>
      <sheetName val="表五"/>
      <sheetName val="表六"/>
      <sheetName val="表七"/>
      <sheetName val="表八"/>
      <sheetName val="审核1"/>
      <sheetName val="审核2"/>
      <sheetName val="土地收入"/>
      <sheetName val="历年预算科目"/>
      <sheetName val="_ESList"/>
      <sheetName val="SW-TEO"/>
      <sheetName val="中央"/>
      <sheetName val="Open"/>
      <sheetName val="Toolbox"/>
      <sheetName val="国家"/>
      <sheetName val="G.1R-Shou COP Gf"/>
      <sheetName val="Financ. Overview"/>
      <sheetName val="月报"/>
      <sheetName val="1月报"/>
      <sheetName val="2月报"/>
      <sheetName val="3月报"/>
      <sheetName val="4月报"/>
      <sheetName val="5月报"/>
      <sheetName val="6月报"/>
      <sheetName val="7月报"/>
      <sheetName val="8月报"/>
      <sheetName val="9月报"/>
      <sheetName val="10月报"/>
      <sheetName val="11月报"/>
      <sheetName val="12月报"/>
      <sheetName val="汇总"/>
      <sheetName val="合计"/>
      <sheetName val="行政区划"/>
      <sheetName val="Sheet1"/>
      <sheetName val="eqpmad2"/>
      <sheetName val="人员支出"/>
      <sheetName val="财政供养人员增幅"/>
      <sheetName val="P1012001"/>
      <sheetName val="中小学生"/>
      <sheetName val="本年收入合计"/>
      <sheetName val="C01-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说明"/>
      <sheetName val="封面"/>
      <sheetName val="目录"/>
      <sheetName val="表一"/>
      <sheetName val="表二"/>
      <sheetName val="表三"/>
      <sheetName val="表四"/>
      <sheetName val="表五"/>
      <sheetName val="表六"/>
      <sheetName val="表七"/>
      <sheetName val="表八"/>
      <sheetName val="审核1"/>
      <sheetName val="审核2"/>
      <sheetName val="土地收入"/>
      <sheetName val="历年预算科目"/>
      <sheetName val="_ESList"/>
      <sheetName val="收入(一般)"/>
      <sheetName val="支出(一般)"/>
      <sheetName val="收入(基金)"/>
      <sheetName val="支出(基金)"/>
      <sheetName val="国家"/>
      <sheetName val="国家增长"/>
      <sheetName val="图表1"/>
      <sheetName val="收入增长"/>
      <sheetName val="图表3"/>
      <sheetName val="收入比重"/>
      <sheetName val="Sheet1"/>
      <sheetName val="中央"/>
      <sheetName val="中央增长"/>
      <sheetName val="地方"/>
      <sheetName val="地方增长"/>
      <sheetName val="所得税"/>
      <sheetName val="下拉选项"/>
      <sheetName val="Sheet2"/>
      <sheetName val="mmm"/>
      <sheetName val="基础编码"/>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简介"/>
      <sheetName val="使用说明"/>
      <sheetName val="封面"/>
      <sheetName val="内置数据"/>
      <sheetName val="目录"/>
      <sheetName val="表一（录入表）"/>
      <sheetName val="表二"/>
      <sheetName val="表二（录入表）"/>
      <sheetName val="表三"/>
      <sheetName val="表三（录入表）"/>
      <sheetName val="表四（录入表）"/>
      <sheetName val="表五（录入表）"/>
      <sheetName val="表六（1）"/>
      <sheetName val="表六（2）"/>
      <sheetName val="表七（1）"/>
      <sheetName val="表七（2）"/>
      <sheetName val="表八（录入表）"/>
      <sheetName val="表九"/>
      <sheetName val="表九（录入表）"/>
      <sheetName val="表十（录入表）"/>
      <sheetName val="表十一"/>
      <sheetName val="表十二（录入表）"/>
      <sheetName val="表十三（录入表）"/>
      <sheetName val="表十四"/>
      <sheetName val="数据汇集"/>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F0"/>
  </sheetPr>
  <dimension ref="A1:E53"/>
  <sheetViews>
    <sheetView showGridLines="0" showZeros="0" tabSelected="1" view="pageBreakPreview" zoomScaleNormal="90" topLeftCell="B1" workbookViewId="0">
      <pane ySplit="4" topLeftCell="A5" activePane="bottomLeft" state="frozen"/>
      <selection/>
      <selection pane="bottomLeft" activeCell="D9" sqref="D9"/>
    </sheetView>
  </sheetViews>
  <sheetFormatPr defaultColWidth="9" defaultRowHeight="14.25" outlineLevelCol="4"/>
  <cols>
    <col min="1" max="1" width="17.6333333333333" style="490" customWidth="1"/>
    <col min="2" max="2" width="56.625" style="490" customWidth="1"/>
    <col min="3" max="4" width="29" style="490" customWidth="1"/>
    <col min="5" max="5" width="29" style="491" customWidth="1"/>
    <col min="6" max="16384" width="9" style="492"/>
  </cols>
  <sheetData>
    <row r="1" ht="22.5" spans="1:5">
      <c r="B1" s="493" t="s">
        <v>0</v>
      </c>
    </row>
    <row r="2" ht="45" customHeight="1" spans="1:5">
      <c r="A2" s="301"/>
      <c r="B2" s="301" t="s">
        <v>1</v>
      </c>
      <c r="C2" s="301"/>
      <c r="D2" s="301"/>
      <c r="E2" s="301"/>
    </row>
    <row r="3" ht="18.95" customHeight="1" spans="1:5">
      <c r="A3" s="300"/>
      <c r="B3" s="494"/>
      <c r="C3" s="495"/>
      <c r="D3" s="300"/>
      <c r="E3" s="306" t="s">
        <v>2</v>
      </c>
    </row>
    <row r="4" s="487" customFormat="1" ht="45" customHeight="1" spans="1:5">
      <c r="A4" s="307" t="s">
        <v>3</v>
      </c>
      <c r="B4" s="496" t="s">
        <v>4</v>
      </c>
      <c r="C4" s="310" t="s">
        <v>5</v>
      </c>
      <c r="D4" s="310" t="s">
        <v>6</v>
      </c>
      <c r="E4" s="496" t="s">
        <v>7</v>
      </c>
    </row>
    <row r="5" ht="37.5" customHeight="1" spans="1:5">
      <c r="A5" s="462" t="s">
        <v>8</v>
      </c>
      <c r="B5" s="463" t="s">
        <v>9</v>
      </c>
      <c r="C5" s="358">
        <f>SUM(C6:C19)</f>
        <v>52841</v>
      </c>
      <c r="D5" s="358">
        <f>SUM(D6:D19)</f>
        <v>56000</v>
      </c>
      <c r="E5" s="353">
        <f>D5/C5-1</f>
        <v>0.06</v>
      </c>
    </row>
    <row r="6" ht="37.5" customHeight="1" spans="1:5">
      <c r="A6" s="382" t="s">
        <v>10</v>
      </c>
      <c r="B6" s="334" t="s">
        <v>11</v>
      </c>
      <c r="C6" s="362">
        <v>22169</v>
      </c>
      <c r="D6" s="362">
        <v>26250</v>
      </c>
      <c r="E6" s="353">
        <f>D6/C6-1</f>
        <v>0.184</v>
      </c>
    </row>
    <row r="7" ht="37.5" customHeight="1" spans="1:5">
      <c r="A7" s="382" t="s">
        <v>12</v>
      </c>
      <c r="B7" s="334" t="s">
        <v>13</v>
      </c>
      <c r="C7" s="362">
        <v>1514</v>
      </c>
      <c r="D7" s="362">
        <v>1515</v>
      </c>
      <c r="E7" s="353">
        <f>D7/C7-1</f>
        <v>0.001</v>
      </c>
    </row>
    <row r="8" ht="37.5" customHeight="1" spans="1:5">
      <c r="A8" s="382" t="s">
        <v>14</v>
      </c>
      <c r="B8" s="334" t="s">
        <v>15</v>
      </c>
      <c r="C8" s="362">
        <v>1139</v>
      </c>
      <c r="D8" s="362">
        <v>1100</v>
      </c>
      <c r="E8" s="353">
        <f>D8/C8-1</f>
        <v>-0.034</v>
      </c>
    </row>
    <row r="9" ht="37.5" customHeight="1" spans="1:5">
      <c r="A9" s="382" t="s">
        <v>16</v>
      </c>
      <c r="B9" s="334" t="s">
        <v>17</v>
      </c>
      <c r="C9" s="362">
        <v>5540</v>
      </c>
      <c r="D9" s="362">
        <v>5761</v>
      </c>
      <c r="E9" s="353">
        <f>D9/C9-1</f>
        <v>0.04</v>
      </c>
    </row>
    <row r="10" ht="37.5" customHeight="1" spans="1:5">
      <c r="A10" s="382" t="s">
        <v>18</v>
      </c>
      <c r="B10" s="334" t="s">
        <v>19</v>
      </c>
      <c r="C10" s="362">
        <v>1906</v>
      </c>
      <c r="D10" s="362">
        <v>1905</v>
      </c>
      <c r="E10" s="353">
        <f t="shared" ref="E6:E20" si="0">D9/C9-1</f>
        <v>0.04</v>
      </c>
    </row>
    <row r="11" ht="37.5" customHeight="1" spans="1:5">
      <c r="A11" s="382" t="s">
        <v>20</v>
      </c>
      <c r="B11" s="334" t="s">
        <v>21</v>
      </c>
      <c r="C11" s="362">
        <v>1056</v>
      </c>
      <c r="D11" s="362">
        <v>969</v>
      </c>
      <c r="E11" s="353">
        <f t="shared" si="0"/>
        <v>-0.001</v>
      </c>
    </row>
    <row r="12" ht="37.5" customHeight="1" spans="1:5">
      <c r="A12" s="382" t="s">
        <v>22</v>
      </c>
      <c r="B12" s="334" t="s">
        <v>23</v>
      </c>
      <c r="C12" s="362">
        <v>572</v>
      </c>
      <c r="D12" s="362">
        <v>518</v>
      </c>
      <c r="E12" s="353">
        <f t="shared" si="0"/>
        <v>-0.082</v>
      </c>
    </row>
    <row r="13" ht="37.5" customHeight="1" spans="1:5">
      <c r="A13" s="382" t="s">
        <v>24</v>
      </c>
      <c r="B13" s="334" t="s">
        <v>25</v>
      </c>
      <c r="C13" s="362">
        <v>2148</v>
      </c>
      <c r="D13" s="362">
        <v>2253</v>
      </c>
      <c r="E13" s="353">
        <f t="shared" si="0"/>
        <v>-0.094</v>
      </c>
    </row>
    <row r="14" ht="37.5" customHeight="1" spans="1:5">
      <c r="A14" s="382" t="s">
        <v>26</v>
      </c>
      <c r="B14" s="334" t="s">
        <v>27</v>
      </c>
      <c r="C14" s="362">
        <v>1614</v>
      </c>
      <c r="D14" s="362">
        <v>1912</v>
      </c>
      <c r="E14" s="353">
        <f t="shared" si="0"/>
        <v>0.049</v>
      </c>
    </row>
    <row r="15" ht="37.5" customHeight="1" spans="1:5">
      <c r="A15" s="382" t="s">
        <v>28</v>
      </c>
      <c r="B15" s="334" t="s">
        <v>29</v>
      </c>
      <c r="C15" s="362">
        <v>890</v>
      </c>
      <c r="D15" s="362">
        <v>66</v>
      </c>
      <c r="E15" s="353">
        <f t="shared" si="0"/>
        <v>0.185</v>
      </c>
    </row>
    <row r="16" ht="37.5" customHeight="1" spans="1:5">
      <c r="A16" s="382" t="s">
        <v>30</v>
      </c>
      <c r="B16" s="334" t="s">
        <v>31</v>
      </c>
      <c r="C16" s="362">
        <v>2186</v>
      </c>
      <c r="D16" s="362">
        <v>1750</v>
      </c>
      <c r="E16" s="353">
        <f t="shared" si="0"/>
        <v>-0.926</v>
      </c>
    </row>
    <row r="17" ht="37.5" customHeight="1" spans="1:5">
      <c r="A17" s="382" t="s">
        <v>32</v>
      </c>
      <c r="B17" s="334" t="s">
        <v>33</v>
      </c>
      <c r="C17" s="362">
        <v>2323</v>
      </c>
      <c r="D17" s="362">
        <v>2157</v>
      </c>
      <c r="E17" s="353">
        <f t="shared" si="0"/>
        <v>-0.199</v>
      </c>
    </row>
    <row r="18" ht="37.5" customHeight="1" spans="1:5">
      <c r="A18" s="382" t="s">
        <v>34</v>
      </c>
      <c r="B18" s="334" t="s">
        <v>35</v>
      </c>
      <c r="C18" s="362">
        <v>9618</v>
      </c>
      <c r="D18" s="362">
        <v>9659</v>
      </c>
      <c r="E18" s="353">
        <f t="shared" si="0"/>
        <v>-0.071</v>
      </c>
    </row>
    <row r="19" ht="37.5" customHeight="1" spans="1:5">
      <c r="A19" s="382" t="s">
        <v>36</v>
      </c>
      <c r="B19" s="334" t="s">
        <v>37</v>
      </c>
      <c r="C19" s="362">
        <v>166</v>
      </c>
      <c r="D19" s="362">
        <v>185</v>
      </c>
      <c r="E19" s="353">
        <f t="shared" si="0"/>
        <v>0.004</v>
      </c>
    </row>
    <row r="20" ht="37.5" customHeight="1" spans="1:5">
      <c r="A20" s="504" t="s">
        <v>38</v>
      </c>
      <c r="B20" s="334" t="s">
        <v>39</v>
      </c>
      <c r="C20" s="362"/>
      <c r="D20" s="362"/>
      <c r="E20" s="353"/>
    </row>
    <row r="21" ht="37.5" customHeight="1" spans="1:5">
      <c r="A21" s="380" t="s">
        <v>40</v>
      </c>
      <c r="B21" s="463" t="s">
        <v>41</v>
      </c>
      <c r="C21" s="358">
        <f>SUM(C22:C29)</f>
        <v>19689</v>
      </c>
      <c r="D21" s="358">
        <f>SUM(D22:D29)</f>
        <v>24000</v>
      </c>
      <c r="E21" s="353">
        <f t="shared" ref="E21:E40" si="1">D21/C21-1</f>
        <v>0.219</v>
      </c>
    </row>
    <row r="22" ht="37.5" customHeight="1" spans="1:5">
      <c r="A22" s="497" t="s">
        <v>42</v>
      </c>
      <c r="B22" s="334" t="s">
        <v>43</v>
      </c>
      <c r="C22" s="362">
        <v>2330</v>
      </c>
      <c r="D22" s="362">
        <v>2800</v>
      </c>
      <c r="E22" s="353">
        <f t="shared" si="1"/>
        <v>0.202</v>
      </c>
    </row>
    <row r="23" ht="37.5" customHeight="1" spans="1:5">
      <c r="A23" s="382" t="s">
        <v>44</v>
      </c>
      <c r="B23" s="498" t="s">
        <v>45</v>
      </c>
      <c r="C23" s="362">
        <v>2489</v>
      </c>
      <c r="D23" s="362">
        <v>3200</v>
      </c>
      <c r="E23" s="353">
        <f t="shared" si="1"/>
        <v>0.286</v>
      </c>
    </row>
    <row r="24" ht="37.5" customHeight="1" spans="1:5">
      <c r="A24" s="382" t="s">
        <v>46</v>
      </c>
      <c r="B24" s="334" t="s">
        <v>47</v>
      </c>
      <c r="C24" s="362">
        <v>3588</v>
      </c>
      <c r="D24" s="362">
        <v>6000</v>
      </c>
      <c r="E24" s="353">
        <f t="shared" si="1"/>
        <v>0.672</v>
      </c>
    </row>
    <row r="25" ht="37.5" customHeight="1" spans="1:5">
      <c r="A25" s="382" t="s">
        <v>48</v>
      </c>
      <c r="B25" s="334" t="s">
        <v>49</v>
      </c>
      <c r="C25" s="362"/>
      <c r="D25" s="362">
        <v>0</v>
      </c>
      <c r="E25" s="353"/>
    </row>
    <row r="26" ht="37.5" customHeight="1" spans="1:5">
      <c r="A26" s="382" t="s">
        <v>50</v>
      </c>
      <c r="B26" s="334" t="s">
        <v>51</v>
      </c>
      <c r="C26" s="362">
        <v>10375</v>
      </c>
      <c r="D26" s="362">
        <v>11000</v>
      </c>
      <c r="E26" s="353">
        <f t="shared" si="1"/>
        <v>0.06</v>
      </c>
    </row>
    <row r="27" ht="37.5" customHeight="1" spans="1:5">
      <c r="A27" s="382" t="s">
        <v>52</v>
      </c>
      <c r="B27" s="334" t="s">
        <v>53</v>
      </c>
      <c r="C27" s="362"/>
      <c r="D27" s="362">
        <v>0</v>
      </c>
      <c r="E27" s="353"/>
    </row>
    <row r="28" ht="37.5" customHeight="1" spans="1:5">
      <c r="A28" s="382" t="s">
        <v>54</v>
      </c>
      <c r="B28" s="334" t="s">
        <v>55</v>
      </c>
      <c r="C28" s="362">
        <v>356</v>
      </c>
      <c r="D28" s="362">
        <v>500</v>
      </c>
      <c r="E28" s="353">
        <f t="shared" si="1"/>
        <v>0.404</v>
      </c>
    </row>
    <row r="29" ht="37.5" customHeight="1" spans="1:5">
      <c r="A29" s="382" t="s">
        <v>56</v>
      </c>
      <c r="B29" s="334" t="s">
        <v>57</v>
      </c>
      <c r="C29" s="362">
        <v>551</v>
      </c>
      <c r="D29" s="362">
        <v>500</v>
      </c>
      <c r="E29" s="353">
        <f t="shared" si="1"/>
        <v>-0.093</v>
      </c>
    </row>
    <row r="30" ht="37.5" customHeight="1" spans="1:5">
      <c r="A30" s="382"/>
      <c r="B30" s="334"/>
      <c r="C30" s="358"/>
      <c r="D30" s="358"/>
      <c r="E30" s="353"/>
    </row>
    <row r="31" s="488" customFormat="1" ht="37.5" customHeight="1" spans="1:5">
      <c r="A31" s="499"/>
      <c r="B31" s="461" t="s">
        <v>58</v>
      </c>
      <c r="C31" s="358">
        <f>C5+C21</f>
        <v>72530</v>
      </c>
      <c r="D31" s="358">
        <f>D5+D21</f>
        <v>80000</v>
      </c>
      <c r="E31" s="353">
        <f t="shared" si="1"/>
        <v>0.103</v>
      </c>
    </row>
    <row r="32" ht="37.5" customHeight="1" spans="1:5">
      <c r="A32" s="380">
        <v>105</v>
      </c>
      <c r="B32" s="332" t="s">
        <v>59</v>
      </c>
      <c r="C32" s="358">
        <v>13840</v>
      </c>
      <c r="D32" s="358">
        <v>10470</v>
      </c>
      <c r="E32" s="353">
        <f t="shared" si="1"/>
        <v>-0.243</v>
      </c>
    </row>
    <row r="33" ht="37.5" customHeight="1" spans="1:5">
      <c r="A33" s="462">
        <v>110</v>
      </c>
      <c r="B33" s="463" t="s">
        <v>60</v>
      </c>
      <c r="C33" s="358">
        <f>SUM(C34:C39)</f>
        <v>349769</v>
      </c>
      <c r="D33" s="358">
        <f>SUM(D34:D39)</f>
        <v>464517</v>
      </c>
      <c r="E33" s="353">
        <f t="shared" si="1"/>
        <v>0.328</v>
      </c>
    </row>
    <row r="34" ht="37.5" customHeight="1" spans="1:5">
      <c r="A34" s="382">
        <v>11001</v>
      </c>
      <c r="B34" s="334" t="s">
        <v>61</v>
      </c>
      <c r="C34" s="362">
        <v>10020</v>
      </c>
      <c r="D34" s="362">
        <v>10020</v>
      </c>
      <c r="E34" s="353">
        <f t="shared" si="1"/>
        <v>0</v>
      </c>
    </row>
    <row r="35" ht="37.5" customHeight="1" spans="1:5">
      <c r="A35" s="382"/>
      <c r="B35" s="334" t="s">
        <v>62</v>
      </c>
      <c r="C35" s="362">
        <v>258134</v>
      </c>
      <c r="D35" s="362">
        <v>272920</v>
      </c>
      <c r="E35" s="353">
        <f t="shared" si="1"/>
        <v>0.057</v>
      </c>
    </row>
    <row r="36" ht="37.5" customHeight="1" spans="1:5">
      <c r="A36" s="382">
        <v>11008</v>
      </c>
      <c r="B36" s="334" t="s">
        <v>63</v>
      </c>
      <c r="C36" s="362">
        <v>77162</v>
      </c>
      <c r="D36" s="362">
        <v>66259</v>
      </c>
      <c r="E36" s="353">
        <f t="shared" si="1"/>
        <v>-0.141</v>
      </c>
    </row>
    <row r="37" ht="37.5" customHeight="1" spans="1:5">
      <c r="A37" s="382">
        <v>11009</v>
      </c>
      <c r="B37" s="334" t="s">
        <v>64</v>
      </c>
      <c r="C37" s="362">
        <v>4453</v>
      </c>
      <c r="D37" s="362">
        <v>115318</v>
      </c>
      <c r="E37" s="353">
        <f t="shared" si="1"/>
        <v>24.897</v>
      </c>
    </row>
    <row r="38" s="489" customFormat="1" ht="37.5" customHeight="1" spans="1:5">
      <c r="A38" s="500">
        <v>11013</v>
      </c>
      <c r="B38" s="339" t="s">
        <v>65</v>
      </c>
      <c r="C38" s="362"/>
      <c r="D38" s="362"/>
      <c r="E38" s="353"/>
    </row>
    <row r="39" s="489" customFormat="1" ht="37.5" customHeight="1" spans="1:5">
      <c r="A39" s="500">
        <v>11015</v>
      </c>
      <c r="B39" s="339" t="s">
        <v>66</v>
      </c>
      <c r="C39" s="362"/>
      <c r="D39" s="362"/>
      <c r="E39" s="353"/>
    </row>
    <row r="40" ht="37.5" customHeight="1" spans="1:5">
      <c r="A40" s="501"/>
      <c r="B40" s="502" t="s">
        <v>67</v>
      </c>
      <c r="C40" s="358">
        <f>C31+C32+C33</f>
        <v>436139</v>
      </c>
      <c r="D40" s="358">
        <f>D31+D32+D33</f>
        <v>554987</v>
      </c>
      <c r="E40" s="353">
        <f t="shared" si="1"/>
        <v>0.273</v>
      </c>
    </row>
    <row r="41" spans="1:5">
      <c r="C41" s="503"/>
      <c r="D41" s="503"/>
    </row>
    <row r="42" spans="1:5">
      <c r="D42" s="503"/>
    </row>
    <row r="43" spans="1:5">
      <c r="C43" s="503"/>
      <c r="D43" s="503"/>
    </row>
    <row r="44" spans="1:5">
      <c r="D44" s="503"/>
    </row>
    <row r="45" spans="1:5">
      <c r="C45" s="503"/>
      <c r="D45" s="503"/>
    </row>
    <row r="46" spans="1:5">
      <c r="C46" s="503"/>
      <c r="D46" s="503"/>
    </row>
    <row r="47" spans="1:5">
      <c r="D47" s="503"/>
    </row>
    <row r="48" spans="1:5">
      <c r="C48" s="503"/>
      <c r="D48" s="503"/>
    </row>
    <row r="49" spans="3:4">
      <c r="C49" s="503"/>
      <c r="D49" s="503"/>
    </row>
    <row r="50" spans="3:4">
      <c r="C50" s="503"/>
      <c r="D50" s="503"/>
    </row>
    <row r="51" spans="3:4">
      <c r="C51" s="503"/>
      <c r="D51" s="503"/>
    </row>
    <row r="52" spans="3:4">
      <c r="D52" s="503"/>
    </row>
    <row r="53" spans="3:4">
      <c r="C53" s="503"/>
      <c r="D53" s="503"/>
    </row>
  </sheetData>
  <sheetProtection algorithmName="SHA-512" hashValue="Ib+BdGT2R9igdxjVq4EWBeEVuA+6Smd4unhns0ElwNEu97gm6Fa1VS+KmOUEnk6sGLSzrf+h9p6w3PrlYJXGmA==" saltValue="Ndhi5eq1DcIxWvAdyay0JA==" spinCount="100000" sheet="1" selectLockedCells="1" selectUnlockedCells="1" objects="1"/>
  <mergeCells count="1">
    <mergeCell ref="B2:E2"/>
  </mergeCells>
  <conditionalFormatting sqref="E3">
    <cfRule type="cellIs" dxfId="0" priority="84" stopIfTrue="1" operator="lessThanOrEqual">
      <formula>-1</formula>
    </cfRule>
  </conditionalFormatting>
  <conditionalFormatting sqref="C5:D5">
    <cfRule type="expression" dxfId="1" priority="43" stopIfTrue="1">
      <formula>"len($A:$A)=3"</formula>
    </cfRule>
  </conditionalFormatting>
  <conditionalFormatting sqref="C31:D31">
    <cfRule type="expression" dxfId="1" priority="39" stopIfTrue="1">
      <formula>"len($A:$A)=3"</formula>
    </cfRule>
  </conditionalFormatting>
  <conditionalFormatting sqref="C32">
    <cfRule type="expression" dxfId="1" priority="4" stopIfTrue="1">
      <formula>"len($A:$A)=3"</formula>
    </cfRule>
  </conditionalFormatting>
  <conditionalFormatting sqref="D32">
    <cfRule type="expression" dxfId="1" priority="2" stopIfTrue="1">
      <formula>"len($A:$A)=3"</formula>
    </cfRule>
  </conditionalFormatting>
  <conditionalFormatting sqref="C33:D33">
    <cfRule type="expression" dxfId="1" priority="37" stopIfTrue="1">
      <formula>"len($A:$A)=3"</formula>
    </cfRule>
  </conditionalFormatting>
  <conditionalFormatting sqref="C36:D36">
    <cfRule type="expression" dxfId="1" priority="16" stopIfTrue="1">
      <formula>"len($A:$A)=3"</formula>
    </cfRule>
  </conditionalFormatting>
  <conditionalFormatting sqref="C39">
    <cfRule type="expression" dxfId="1" priority="13" stopIfTrue="1">
      <formula>"len($A:$A)=3"</formula>
    </cfRule>
  </conditionalFormatting>
  <conditionalFormatting sqref="D39">
    <cfRule type="expression" dxfId="1" priority="7" stopIfTrue="1">
      <formula>"len($A:$A)=3"</formula>
    </cfRule>
  </conditionalFormatting>
  <conditionalFormatting sqref="B38:B40">
    <cfRule type="expression" dxfId="1" priority="53" stopIfTrue="1">
      <formula>"len($A:$A)=3"</formula>
    </cfRule>
  </conditionalFormatting>
  <conditionalFormatting sqref="C6:C7">
    <cfRule type="expression" dxfId="1" priority="24" stopIfTrue="1">
      <formula>"len($A:$A)=3"</formula>
    </cfRule>
  </conditionalFormatting>
  <conditionalFormatting sqref="C6:C20">
    <cfRule type="expression" dxfId="1" priority="22" stopIfTrue="1">
      <formula>"len($A:$A)=3"</formula>
    </cfRule>
  </conditionalFormatting>
  <conditionalFormatting sqref="C8:C9">
    <cfRule type="expression" dxfId="1" priority="23" stopIfTrue="1">
      <formula>"len($A:$A)=3"</formula>
    </cfRule>
  </conditionalFormatting>
  <conditionalFormatting sqref="C22:C29">
    <cfRule type="expression" dxfId="1" priority="18" stopIfTrue="1">
      <formula>"len($A:$A)=3"</formula>
    </cfRule>
  </conditionalFormatting>
  <conditionalFormatting sqref="C34:C35">
    <cfRule type="expression" dxfId="1" priority="11" stopIfTrue="1">
      <formula>"len($A:$A)=3"</formula>
    </cfRule>
  </conditionalFormatting>
  <conditionalFormatting sqref="C36:C37">
    <cfRule type="expression" dxfId="1" priority="10" stopIfTrue="1">
      <formula>"len($A:$A)=3"</formula>
    </cfRule>
  </conditionalFormatting>
  <conditionalFormatting sqref="C38:C39">
    <cfRule type="expression" dxfId="1" priority="15" stopIfTrue="1">
      <formula>"len($A:$A)=3"</formula>
    </cfRule>
  </conditionalFormatting>
  <conditionalFormatting sqref="D6:D7">
    <cfRule type="expression" dxfId="1" priority="21" stopIfTrue="1">
      <formula>"len($A:$A)=3"</formula>
    </cfRule>
  </conditionalFormatting>
  <conditionalFormatting sqref="D6:D20">
    <cfRule type="expression" dxfId="1" priority="19" stopIfTrue="1">
      <formula>"len($A:$A)=3"</formula>
    </cfRule>
  </conditionalFormatting>
  <conditionalFormatting sqref="D8:D9">
    <cfRule type="expression" dxfId="1" priority="20" stopIfTrue="1">
      <formula>"len($A:$A)=3"</formula>
    </cfRule>
  </conditionalFormatting>
  <conditionalFormatting sqref="D22:D29">
    <cfRule type="expression" dxfId="1" priority="17" stopIfTrue="1">
      <formula>"len($A:$A)=3"</formula>
    </cfRule>
  </conditionalFormatting>
  <conditionalFormatting sqref="D34:D35">
    <cfRule type="expression" dxfId="1" priority="8" stopIfTrue="1">
      <formula>"len($A:$A)=3"</formula>
    </cfRule>
  </conditionalFormatting>
  <conditionalFormatting sqref="D36:D37">
    <cfRule type="expression" dxfId="1" priority="5" stopIfTrue="1">
      <formula>"len($A:$A)=3"</formula>
    </cfRule>
  </conditionalFormatting>
  <conditionalFormatting sqref="D38:D39">
    <cfRule type="expression" dxfId="1" priority="9" stopIfTrue="1">
      <formula>"len($A:$A)=3"</formula>
    </cfRule>
  </conditionalFormatting>
  <conditionalFormatting sqref="A5:B30 B40:D40 B39 A32:B37">
    <cfRule type="expression" dxfId="1" priority="90" stopIfTrue="1">
      <formula>"len($A:$A)=3"</formula>
    </cfRule>
  </conditionalFormatting>
  <conditionalFormatting sqref="C5:D5 C21:D21">
    <cfRule type="expression" dxfId="1" priority="40" stopIfTrue="1">
      <formula>"len($A:$A)=3"</formula>
    </cfRule>
  </conditionalFormatting>
  <conditionalFormatting sqref="C31:D31 C33:D33">
    <cfRule type="expression" dxfId="1" priority="44" stopIfTrue="1">
      <formula>"len($A:$A)=3"</formula>
    </cfRule>
  </conditionalFormatting>
  <conditionalFormatting sqref="C34:D35">
    <cfRule type="expression" dxfId="1" priority="14" stopIfTrue="1">
      <formula>"len($A:$A)=3"</formula>
    </cfRule>
  </conditionalFormatting>
  <printOptions horizontalCentered="1"/>
  <pageMargins left="0.393055555555556" right="0.393055555555556" top="0.393055555555556" bottom="0.491666666666667" header="0.314583333333333" footer="0.314583333333333"/>
  <pageSetup paperSize="9" scale="75" orientation="landscape" horizontalDpi="600"/>
  <headerFooter alignWithMargins="0">
    <oddFooter>&amp;C&amp;16- &amp;P -</oddFooter>
  </headerFooter>
  <rowBreaks count="1" manualBreakCount="1">
    <brk id="41" max="16383" man="1"/>
  </rowBreaks>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F0"/>
  </sheetPr>
  <dimension ref="A1:E305"/>
  <sheetViews>
    <sheetView showGridLines="0" showZeros="0" view="pageBreakPreview" zoomScaleNormal="115" workbookViewId="0">
      <pane ySplit="3" topLeftCell="A4" activePane="bottomLeft" state="frozen"/>
      <selection/>
      <selection pane="bottomLeft" activeCell="C10" sqref="C10"/>
    </sheetView>
  </sheetViews>
  <sheetFormatPr defaultColWidth="9" defaultRowHeight="14.25" outlineLevelCol="4"/>
  <cols>
    <col min="1" max="1" width="21.5" style="300" customWidth="1"/>
    <col min="2" max="2" width="36.375" style="300" customWidth="1"/>
    <col min="3" max="3" width="17.625" style="300" customWidth="1"/>
    <col min="4" max="4" width="20.6333333333333" style="300" customWidth="1"/>
    <col min="5" max="5" width="20.6333333333333" style="368" customWidth="1"/>
    <col min="6" max="16384" width="9" style="300"/>
  </cols>
  <sheetData>
    <row r="1" ht="45" customHeight="1" spans="1:5">
      <c r="B1" s="301" t="s">
        <v>2539</v>
      </c>
      <c r="C1" s="301"/>
      <c r="D1" s="301"/>
      <c r="E1" s="301"/>
    </row>
    <row r="2" s="303" customFormat="1" ht="20.1" customHeight="1" spans="1:5">
      <c r="B2" s="304"/>
      <c r="C2" s="304"/>
      <c r="D2" s="304"/>
      <c r="E2" s="306" t="s">
        <v>2</v>
      </c>
    </row>
    <row r="3" s="367" customFormat="1" ht="45" customHeight="1" spans="1:5">
      <c r="A3" s="307" t="s">
        <v>3</v>
      </c>
      <c r="B3" s="308" t="s">
        <v>4</v>
      </c>
      <c r="C3" s="310" t="s">
        <v>5</v>
      </c>
      <c r="D3" s="310" t="s">
        <v>6</v>
      </c>
      <c r="E3" s="310" t="s">
        <v>7</v>
      </c>
    </row>
    <row r="4" ht="38.1" customHeight="1" spans="1:5">
      <c r="A4" s="311" t="s">
        <v>911</v>
      </c>
      <c r="B4" s="312" t="s">
        <v>2540</v>
      </c>
      <c r="C4" s="352">
        <f>C5+C11++C17</f>
        <v>9</v>
      </c>
      <c r="D4" s="352">
        <f>D5+D11++D17</f>
        <v>4</v>
      </c>
      <c r="E4" s="321">
        <f>D4/C4-1</f>
        <v>-0.556</v>
      </c>
    </row>
    <row r="5" ht="38.1" customHeight="1" spans="1:5">
      <c r="A5" s="317" t="s">
        <v>2541</v>
      </c>
      <c r="B5" s="315" t="s">
        <v>2542</v>
      </c>
      <c r="C5" s="354">
        <f>SUM(C6:C10)</f>
        <v>9</v>
      </c>
      <c r="D5" s="354">
        <f>SUM(D6:D10)</f>
        <v>4</v>
      </c>
      <c r="E5" s="321">
        <f t="shared" ref="E5:E10" si="0">D5/C5-1</f>
        <v>-0.556</v>
      </c>
    </row>
    <row r="6" ht="38.1" customHeight="1" spans="1:5">
      <c r="A6" s="317" t="s">
        <v>2543</v>
      </c>
      <c r="B6" s="318" t="s">
        <v>2544</v>
      </c>
      <c r="C6" s="369">
        <v>4</v>
      </c>
      <c r="D6" s="369">
        <v>4</v>
      </c>
      <c r="E6" s="321">
        <f t="shared" si="0"/>
        <v>0</v>
      </c>
    </row>
    <row r="7" ht="38.1" customHeight="1" spans="1:5">
      <c r="A7" s="317" t="s">
        <v>2545</v>
      </c>
      <c r="B7" s="318" t="s">
        <v>2546</v>
      </c>
      <c r="C7" s="369"/>
      <c r="D7" s="369"/>
      <c r="E7" s="321"/>
    </row>
    <row r="8" ht="38.1" customHeight="1" spans="1:5">
      <c r="A8" s="317" t="s">
        <v>2547</v>
      </c>
      <c r="B8" s="318" t="s">
        <v>2548</v>
      </c>
      <c r="C8" s="369"/>
      <c r="D8" s="369"/>
      <c r="E8" s="321"/>
    </row>
    <row r="9" s="297" customFormat="1" ht="38.1" customHeight="1" spans="1:5">
      <c r="A9" s="317" t="s">
        <v>2549</v>
      </c>
      <c r="B9" s="318" t="s">
        <v>2550</v>
      </c>
      <c r="C9" s="369"/>
      <c r="D9" s="369"/>
      <c r="E9" s="321"/>
    </row>
    <row r="10" ht="38.1" customHeight="1" spans="1:5">
      <c r="A10" s="317" t="s">
        <v>2551</v>
      </c>
      <c r="B10" s="318" t="s">
        <v>2552</v>
      </c>
      <c r="C10" s="369">
        <v>5</v>
      </c>
      <c r="D10" s="369"/>
      <c r="E10" s="321">
        <f t="shared" si="0"/>
        <v>-1</v>
      </c>
    </row>
    <row r="11" ht="38.1" customHeight="1" spans="1:5">
      <c r="A11" s="317" t="s">
        <v>2553</v>
      </c>
      <c r="B11" s="315" t="s">
        <v>2554</v>
      </c>
      <c r="C11" s="369"/>
      <c r="D11" s="354"/>
      <c r="E11" s="322"/>
    </row>
    <row r="12" s="297" customFormat="1" ht="38.1" customHeight="1" spans="1:5">
      <c r="A12" s="317" t="s">
        <v>2555</v>
      </c>
      <c r="B12" s="318" t="s">
        <v>2556</v>
      </c>
      <c r="C12" s="369"/>
      <c r="D12" s="369">
        <v>0</v>
      </c>
      <c r="E12" s="322" t="str">
        <f>IF(C12&gt;0,D12/C12-1,IF(C12&lt;0,-(D12/C12-1),""))</f>
        <v/>
      </c>
    </row>
    <row r="13" ht="38.1" customHeight="1" spans="1:5">
      <c r="A13" s="317" t="s">
        <v>2557</v>
      </c>
      <c r="B13" s="318" t="s">
        <v>2558</v>
      </c>
      <c r="C13" s="369"/>
      <c r="D13" s="369">
        <v>0</v>
      </c>
      <c r="E13" s="322" t="str">
        <f>IF(C13&gt;0,D13/C13-1,IF(C13&lt;0,-(D13/C13-1),""))</f>
        <v/>
      </c>
    </row>
    <row r="14" s="297" customFormat="1" ht="38.1" customHeight="1" spans="1:5">
      <c r="A14" s="317" t="s">
        <v>2559</v>
      </c>
      <c r="B14" s="318" t="s">
        <v>2560</v>
      </c>
      <c r="C14" s="369"/>
      <c r="D14" s="369"/>
      <c r="E14" s="322"/>
    </row>
    <row r="15" ht="38.1" customHeight="1" spans="1:5">
      <c r="A15" s="317" t="s">
        <v>2561</v>
      </c>
      <c r="B15" s="318" t="s">
        <v>2562</v>
      </c>
      <c r="C15" s="369"/>
      <c r="D15" s="369"/>
      <c r="E15" s="322"/>
    </row>
    <row r="16" ht="38.1" customHeight="1" spans="1:5">
      <c r="A16" s="317" t="s">
        <v>2563</v>
      </c>
      <c r="B16" s="318" t="s">
        <v>2564</v>
      </c>
      <c r="C16" s="369"/>
      <c r="D16" s="369"/>
      <c r="E16" s="322"/>
    </row>
    <row r="17" s="297" customFormat="1" ht="38.1" customHeight="1" spans="1:5">
      <c r="A17" s="317" t="s">
        <v>2565</v>
      </c>
      <c r="B17" s="318" t="s">
        <v>2566</v>
      </c>
      <c r="C17" s="369"/>
      <c r="D17" s="369">
        <f>SUM(D18:D19)</f>
        <v>0</v>
      </c>
      <c r="E17" s="322" t="str">
        <f>IF(C17&gt;0,D17/C17-1,IF(C17&lt;0,-(D17/C17-1),""))</f>
        <v/>
      </c>
    </row>
    <row r="18" s="297" customFormat="1" ht="38.1" customHeight="1" spans="1:5">
      <c r="A18" s="317" t="s">
        <v>2567</v>
      </c>
      <c r="B18" s="318" t="s">
        <v>2568</v>
      </c>
      <c r="C18" s="369"/>
      <c r="D18" s="369">
        <v>0</v>
      </c>
      <c r="E18" s="322" t="str">
        <f>IF(C18&gt;0,D18/C18-1,IF(C18&lt;0,-(D18/C18-1),""))</f>
        <v/>
      </c>
    </row>
    <row r="19" s="297" customFormat="1" ht="38.1" customHeight="1" spans="1:5">
      <c r="A19" s="317" t="s">
        <v>2569</v>
      </c>
      <c r="B19" s="318" t="s">
        <v>2570</v>
      </c>
      <c r="C19" s="369"/>
      <c r="D19" s="369">
        <v>0</v>
      </c>
      <c r="E19" s="322" t="str">
        <f>IF(C19&gt;0,D19/C19-1,IF(C19&lt;0,-(D19/C19-1),""))</f>
        <v/>
      </c>
    </row>
    <row r="20" ht="38.1" customHeight="1" spans="1:5">
      <c r="A20" s="311" t="s">
        <v>82</v>
      </c>
      <c r="B20" s="312" t="s">
        <v>2571</v>
      </c>
      <c r="C20" s="370">
        <f>C21+C25+C29</f>
        <v>0</v>
      </c>
      <c r="D20" s="370">
        <f>D21+D25+D29</f>
        <v>0</v>
      </c>
      <c r="E20" s="321"/>
    </row>
    <row r="21" ht="38.1" customHeight="1" spans="1:5">
      <c r="A21" s="317" t="s">
        <v>2572</v>
      </c>
      <c r="B21" s="315" t="s">
        <v>2573</v>
      </c>
      <c r="C21" s="369"/>
      <c r="D21" s="369"/>
      <c r="E21" s="321"/>
    </row>
    <row r="22" ht="38.1" customHeight="1" spans="1:5">
      <c r="A22" s="317" t="s">
        <v>2574</v>
      </c>
      <c r="B22" s="318" t="s">
        <v>2575</v>
      </c>
      <c r="C22" s="369"/>
      <c r="D22" s="369"/>
      <c r="E22" s="321"/>
    </row>
    <row r="23" ht="38.1" customHeight="1" spans="1:5">
      <c r="A23" s="317" t="s">
        <v>2576</v>
      </c>
      <c r="B23" s="318" t="s">
        <v>2577</v>
      </c>
      <c r="C23" s="369"/>
      <c r="D23" s="369"/>
      <c r="E23" s="321"/>
    </row>
    <row r="24" ht="38.1" customHeight="1" spans="1:5">
      <c r="A24" s="317" t="s">
        <v>2578</v>
      </c>
      <c r="B24" s="318" t="s">
        <v>2579</v>
      </c>
      <c r="C24" s="369"/>
      <c r="D24" s="369"/>
      <c r="E24" s="322"/>
    </row>
    <row r="25" ht="38.1" customHeight="1" spans="1:5">
      <c r="A25" s="317" t="s">
        <v>2580</v>
      </c>
      <c r="B25" s="315" t="s">
        <v>2581</v>
      </c>
      <c r="C25" s="369"/>
      <c r="D25" s="354"/>
      <c r="E25" s="322"/>
    </row>
    <row r="26" s="297" customFormat="1" ht="38.1" customHeight="1" spans="1:5">
      <c r="A26" s="317" t="s">
        <v>2582</v>
      </c>
      <c r="B26" s="318" t="s">
        <v>2575</v>
      </c>
      <c r="C26" s="369"/>
      <c r="D26" s="369"/>
      <c r="E26" s="322"/>
    </row>
    <row r="27" ht="38.1" customHeight="1" spans="1:5">
      <c r="A27" s="317" t="s">
        <v>2583</v>
      </c>
      <c r="B27" s="318" t="s">
        <v>2577</v>
      </c>
      <c r="C27" s="369"/>
      <c r="D27" s="369"/>
      <c r="E27" s="322"/>
    </row>
    <row r="28" ht="38.1" customHeight="1" spans="1:5">
      <c r="A28" s="317" t="s">
        <v>2584</v>
      </c>
      <c r="B28" s="318" t="s">
        <v>2585</v>
      </c>
      <c r="C28" s="369"/>
      <c r="D28" s="369"/>
      <c r="E28" s="322"/>
    </row>
    <row r="29" s="296" customFormat="1" ht="38.1" customHeight="1" spans="1:5">
      <c r="A29" s="317" t="s">
        <v>2586</v>
      </c>
      <c r="B29" s="315" t="s">
        <v>2587</v>
      </c>
      <c r="C29" s="369"/>
      <c r="D29" s="354"/>
      <c r="E29" s="322"/>
    </row>
    <row r="30" s="297" customFormat="1" ht="38.1" customHeight="1" spans="1:5">
      <c r="A30" s="317" t="s">
        <v>2588</v>
      </c>
      <c r="B30" s="318" t="s">
        <v>2577</v>
      </c>
      <c r="C30" s="369"/>
      <c r="D30" s="369">
        <v>0</v>
      </c>
      <c r="E30" s="322" t="str">
        <f>IF(C30&gt;0,D30/C30-1,IF(C30&lt;0,-(D30/C30-1),""))</f>
        <v/>
      </c>
    </row>
    <row r="31" s="297" customFormat="1" ht="38.1" customHeight="1" spans="1:5">
      <c r="A31" s="317" t="s">
        <v>2589</v>
      </c>
      <c r="B31" s="318" t="s">
        <v>2590</v>
      </c>
      <c r="C31" s="369"/>
      <c r="D31" s="369"/>
      <c r="E31" s="322"/>
    </row>
    <row r="32" ht="38.1" customHeight="1" spans="1:5">
      <c r="A32" s="311" t="s">
        <v>86</v>
      </c>
      <c r="B32" s="312" t="s">
        <v>2591</v>
      </c>
      <c r="C32" s="370"/>
      <c r="D32" s="352"/>
      <c r="E32" s="321"/>
    </row>
    <row r="33" ht="38.1" customHeight="1" spans="1:5">
      <c r="A33" s="317" t="s">
        <v>2592</v>
      </c>
      <c r="B33" s="315" t="s">
        <v>2593</v>
      </c>
      <c r="C33" s="369"/>
      <c r="D33" s="354"/>
      <c r="E33" s="322"/>
    </row>
    <row r="34" s="297" customFormat="1" ht="38.1" customHeight="1" spans="1:5">
      <c r="A34" s="317">
        <v>2116001</v>
      </c>
      <c r="B34" s="318" t="s">
        <v>2594</v>
      </c>
      <c r="C34" s="369"/>
      <c r="D34" s="369"/>
      <c r="E34" s="322"/>
    </row>
    <row r="35" s="297" customFormat="1" ht="38.1" customHeight="1" spans="1:5">
      <c r="A35" s="317">
        <v>2116002</v>
      </c>
      <c r="B35" s="318" t="s">
        <v>2595</v>
      </c>
      <c r="C35" s="369"/>
      <c r="D35" s="369"/>
      <c r="E35" s="322"/>
    </row>
    <row r="36" s="297" customFormat="1" ht="38.1" customHeight="1" spans="1:5">
      <c r="A36" s="317">
        <v>2116003</v>
      </c>
      <c r="B36" s="318" t="s">
        <v>2596</v>
      </c>
      <c r="C36" s="369"/>
      <c r="D36" s="369">
        <v>0</v>
      </c>
      <c r="E36" s="322" t="str">
        <f>IF(C36&gt;0,D36/C36-1,IF(C36&lt;0,-(D36/C36-1),""))</f>
        <v/>
      </c>
    </row>
    <row r="37" s="296" customFormat="1" ht="38.1" customHeight="1" spans="1:5">
      <c r="A37" s="317">
        <v>2116099</v>
      </c>
      <c r="B37" s="318" t="s">
        <v>2597</v>
      </c>
      <c r="C37" s="369"/>
      <c r="D37" s="369"/>
      <c r="E37" s="322"/>
    </row>
    <row r="38" s="297" customFormat="1" ht="38.1" customHeight="1" spans="1:5">
      <c r="A38" s="317">
        <v>21161</v>
      </c>
      <c r="B38" s="318" t="s">
        <v>2598</v>
      </c>
      <c r="C38" s="369"/>
      <c r="D38" s="369">
        <f>SUM(D39:D42)</f>
        <v>0</v>
      </c>
      <c r="E38" s="322" t="str">
        <f>IF(C38&gt;0,D38/C38-1,IF(C38&lt;0,-(D38/C38-1),""))</f>
        <v/>
      </c>
    </row>
    <row r="39" ht="38.1" customHeight="1" spans="1:5">
      <c r="A39" s="317">
        <v>2116101</v>
      </c>
      <c r="B39" s="318" t="s">
        <v>2599</v>
      </c>
      <c r="C39" s="369"/>
      <c r="D39" s="369">
        <v>0</v>
      </c>
      <c r="E39" s="322" t="str">
        <f>IF(C39&gt;0,D39/C39-1,IF(C39&lt;0,-(D39/C39-1),""))</f>
        <v/>
      </c>
    </row>
    <row r="40" ht="38.1" customHeight="1" spans="1:5">
      <c r="A40" s="317">
        <v>2116102</v>
      </c>
      <c r="B40" s="318" t="s">
        <v>2600</v>
      </c>
      <c r="C40" s="369"/>
      <c r="D40" s="369">
        <v>0</v>
      </c>
      <c r="E40" s="322" t="str">
        <f>IF(C40&gt;0,D40/C40-1,IF(C40&lt;0,-(D40/C40-1),""))</f>
        <v/>
      </c>
    </row>
    <row r="41" ht="38.1" customHeight="1" spans="1:5">
      <c r="A41" s="317">
        <v>2116103</v>
      </c>
      <c r="B41" s="318" t="s">
        <v>2601</v>
      </c>
      <c r="C41" s="369"/>
      <c r="D41" s="369">
        <v>0</v>
      </c>
      <c r="E41" s="322" t="str">
        <f>IF(C41&gt;0,D41/C41-1,IF(C41&lt;0,-(D41/C41-1),""))</f>
        <v/>
      </c>
    </row>
    <row r="42" ht="38.1" customHeight="1" spans="1:5">
      <c r="A42" s="317">
        <v>2116104</v>
      </c>
      <c r="B42" s="318" t="s">
        <v>2602</v>
      </c>
      <c r="C42" s="369"/>
      <c r="D42" s="369">
        <v>0</v>
      </c>
      <c r="E42" s="322" t="str">
        <f>IF(C42&gt;0,D42/C42-1,IF(C42&lt;0,-(D42/C42-1),""))</f>
        <v/>
      </c>
    </row>
    <row r="43" ht="38.1" customHeight="1" spans="1:5">
      <c r="A43" s="311" t="s">
        <v>88</v>
      </c>
      <c r="B43" s="312" t="s">
        <v>2603</v>
      </c>
      <c r="C43" s="370">
        <f>C44+C75+C101</f>
        <v>21520</v>
      </c>
      <c r="D43" s="370">
        <f>D44+D75+D101</f>
        <v>36553</v>
      </c>
      <c r="E43" s="321">
        <f>D43/C43-1</f>
        <v>0.699</v>
      </c>
    </row>
    <row r="44" ht="38.1" customHeight="1" spans="1:5">
      <c r="A44" s="317" t="s">
        <v>2604</v>
      </c>
      <c r="B44" s="315" t="s">
        <v>2605</v>
      </c>
      <c r="C44" s="369">
        <f>SUM(C45:C59)</f>
        <v>14520</v>
      </c>
      <c r="D44" s="369">
        <f>SUM(D45:D59)</f>
        <v>36553</v>
      </c>
      <c r="E44" s="321">
        <f t="shared" ref="E44:E49" si="1">D44/C44-1</f>
        <v>1.517</v>
      </c>
    </row>
    <row r="45" ht="38.1" customHeight="1" spans="1:5">
      <c r="A45" s="317" t="s">
        <v>2606</v>
      </c>
      <c r="B45" s="318" t="s">
        <v>2607</v>
      </c>
      <c r="C45" s="369">
        <v>724</v>
      </c>
      <c r="D45" s="369">
        <v>0</v>
      </c>
      <c r="E45" s="321">
        <f t="shared" si="1"/>
        <v>-1</v>
      </c>
    </row>
    <row r="46" ht="38.1" customHeight="1" spans="1:5">
      <c r="A46" s="317" t="s">
        <v>2608</v>
      </c>
      <c r="B46" s="318" t="s">
        <v>2609</v>
      </c>
      <c r="C46" s="369">
        <v>835</v>
      </c>
      <c r="D46" s="369">
        <v>0</v>
      </c>
      <c r="E46" s="321">
        <f t="shared" si="1"/>
        <v>-1</v>
      </c>
    </row>
    <row r="47" ht="38.1" customHeight="1" spans="1:5">
      <c r="A47" s="317" t="s">
        <v>2610</v>
      </c>
      <c r="B47" s="318" t="s">
        <v>2611</v>
      </c>
      <c r="C47" s="369">
        <v>100</v>
      </c>
      <c r="D47" s="369">
        <v>900</v>
      </c>
      <c r="E47" s="321">
        <f t="shared" si="1"/>
        <v>8</v>
      </c>
    </row>
    <row r="48" ht="38.1" customHeight="1" spans="1:5">
      <c r="A48" s="317" t="s">
        <v>2612</v>
      </c>
      <c r="B48" s="318" t="s">
        <v>2613</v>
      </c>
      <c r="C48" s="369"/>
      <c r="D48" s="369">
        <v>0</v>
      </c>
      <c r="E48" s="321"/>
    </row>
    <row r="49" ht="38.1" customHeight="1" spans="1:5">
      <c r="A49" s="317" t="s">
        <v>2614</v>
      </c>
      <c r="B49" s="318" t="s">
        <v>2615</v>
      </c>
      <c r="C49" s="369">
        <v>11495</v>
      </c>
      <c r="D49" s="369">
        <v>0</v>
      </c>
      <c r="E49" s="321">
        <f t="shared" si="1"/>
        <v>-1</v>
      </c>
    </row>
    <row r="50" ht="38.1" customHeight="1" spans="1:5">
      <c r="A50" s="317" t="s">
        <v>2616</v>
      </c>
      <c r="B50" s="318" t="s">
        <v>2617</v>
      </c>
      <c r="C50" s="369"/>
      <c r="D50" s="369">
        <v>0</v>
      </c>
      <c r="E50" s="322"/>
    </row>
    <row r="51" ht="38.1" customHeight="1" spans="1:5">
      <c r="A51" s="317" t="s">
        <v>2618</v>
      </c>
      <c r="B51" s="318" t="s">
        <v>2619</v>
      </c>
      <c r="C51" s="369"/>
      <c r="D51" s="369">
        <v>0</v>
      </c>
      <c r="E51" s="322"/>
    </row>
    <row r="52" ht="38.1" customHeight="1" spans="1:5">
      <c r="A52" s="317" t="s">
        <v>2620</v>
      </c>
      <c r="B52" s="318" t="s">
        <v>2621</v>
      </c>
      <c r="C52" s="369"/>
      <c r="D52" s="369">
        <v>0</v>
      </c>
      <c r="E52" s="322"/>
    </row>
    <row r="53" ht="38.1" customHeight="1" spans="1:5">
      <c r="A53" s="317" t="s">
        <v>2622</v>
      </c>
      <c r="B53" s="318" t="s">
        <v>2623</v>
      </c>
      <c r="C53" s="369"/>
      <c r="D53" s="369">
        <v>0</v>
      </c>
      <c r="E53" s="322"/>
    </row>
    <row r="54" ht="38.1" customHeight="1" spans="1:5">
      <c r="A54" s="317" t="s">
        <v>2624</v>
      </c>
      <c r="B54" s="318" t="s">
        <v>2625</v>
      </c>
      <c r="C54" s="369"/>
      <c r="D54" s="369">
        <v>0</v>
      </c>
      <c r="E54" s="322"/>
    </row>
    <row r="55" ht="38.1" customHeight="1" spans="1:5">
      <c r="A55" s="317" t="s">
        <v>2626</v>
      </c>
      <c r="B55" s="318" t="s">
        <v>2627</v>
      </c>
      <c r="C55" s="369"/>
      <c r="D55" s="369">
        <v>0</v>
      </c>
      <c r="E55" s="322"/>
    </row>
    <row r="56" ht="38.1" customHeight="1" spans="1:5">
      <c r="A56" s="317">
        <v>2120814</v>
      </c>
      <c r="B56" s="318" t="s">
        <v>2628</v>
      </c>
      <c r="C56" s="369"/>
      <c r="D56" s="369">
        <v>2594</v>
      </c>
      <c r="E56" s="322"/>
    </row>
    <row r="57" ht="38.1" customHeight="1" spans="1:5">
      <c r="A57" s="317">
        <v>2120815</v>
      </c>
      <c r="B57" s="318" t="s">
        <v>2629</v>
      </c>
      <c r="C57" s="369"/>
      <c r="D57" s="369">
        <v>0</v>
      </c>
      <c r="E57" s="322"/>
    </row>
    <row r="58" ht="38.1" customHeight="1" spans="1:5">
      <c r="A58" s="317">
        <v>2120816</v>
      </c>
      <c r="B58" s="318" t="s">
        <v>2630</v>
      </c>
      <c r="C58" s="369">
        <v>1366</v>
      </c>
      <c r="D58" s="369">
        <v>5059</v>
      </c>
      <c r="E58" s="322">
        <f>D58/C58-1</f>
        <v>2.704</v>
      </c>
    </row>
    <row r="59" ht="38.1" customHeight="1" spans="1:5">
      <c r="A59" s="317" t="s">
        <v>2631</v>
      </c>
      <c r="B59" s="318" t="s">
        <v>2632</v>
      </c>
      <c r="C59" s="369"/>
      <c r="D59" s="369">
        <v>28000</v>
      </c>
      <c r="E59" s="322"/>
    </row>
    <row r="60" ht="38.1" customHeight="1" spans="1:5">
      <c r="A60" s="317" t="s">
        <v>2633</v>
      </c>
      <c r="B60" s="315" t="s">
        <v>2634</v>
      </c>
      <c r="C60" s="369"/>
      <c r="D60" s="354"/>
      <c r="E60" s="322"/>
    </row>
    <row r="61" ht="38.1" customHeight="1" spans="1:5">
      <c r="A61" s="317" t="s">
        <v>2635</v>
      </c>
      <c r="B61" s="318" t="s">
        <v>2607</v>
      </c>
      <c r="C61" s="369"/>
      <c r="D61" s="369"/>
      <c r="E61" s="322"/>
    </row>
    <row r="62" ht="38.1" customHeight="1" spans="1:5">
      <c r="A62" s="317" t="s">
        <v>2636</v>
      </c>
      <c r="B62" s="318" t="s">
        <v>2609</v>
      </c>
      <c r="C62" s="369"/>
      <c r="D62" s="369"/>
      <c r="E62" s="322"/>
    </row>
    <row r="63" ht="38.1" customHeight="1" spans="1:5">
      <c r="A63" s="317" t="s">
        <v>2637</v>
      </c>
      <c r="B63" s="318" t="s">
        <v>2638</v>
      </c>
      <c r="C63" s="369"/>
      <c r="D63" s="369"/>
      <c r="E63" s="322"/>
    </row>
    <row r="64" ht="38.1" customHeight="1" spans="1:5">
      <c r="A64" s="317" t="s">
        <v>2639</v>
      </c>
      <c r="B64" s="315" t="s">
        <v>2640</v>
      </c>
      <c r="C64" s="369"/>
      <c r="D64" s="354"/>
      <c r="E64" s="322"/>
    </row>
    <row r="65" ht="38.1" customHeight="1" spans="1:5">
      <c r="A65" s="317" t="s">
        <v>2641</v>
      </c>
      <c r="B65" s="315" t="s">
        <v>2642</v>
      </c>
      <c r="C65" s="369"/>
      <c r="D65" s="354"/>
      <c r="E65" s="322"/>
    </row>
    <row r="66" ht="38.1" customHeight="1" spans="1:5">
      <c r="A66" s="317" t="s">
        <v>2643</v>
      </c>
      <c r="B66" s="318" t="s">
        <v>2644</v>
      </c>
      <c r="C66" s="369"/>
      <c r="D66" s="369"/>
      <c r="E66" s="322"/>
    </row>
    <row r="67" ht="38.1" customHeight="1" spans="1:5">
      <c r="A67" s="317" t="s">
        <v>2645</v>
      </c>
      <c r="B67" s="318" t="s">
        <v>2646</v>
      </c>
      <c r="C67" s="369"/>
      <c r="D67" s="369"/>
      <c r="E67" s="322"/>
    </row>
    <row r="68" ht="38.1" customHeight="1" spans="1:5">
      <c r="A68" s="317" t="s">
        <v>2647</v>
      </c>
      <c r="B68" s="318" t="s">
        <v>2648</v>
      </c>
      <c r="C68" s="369"/>
      <c r="D68" s="369"/>
      <c r="E68" s="322"/>
    </row>
    <row r="69" ht="38.1" customHeight="1" spans="1:5">
      <c r="A69" s="317" t="s">
        <v>2649</v>
      </c>
      <c r="B69" s="318" t="s">
        <v>2650</v>
      </c>
      <c r="C69" s="369"/>
      <c r="D69" s="369"/>
      <c r="E69" s="322"/>
    </row>
    <row r="70" ht="38.1" customHeight="1" spans="1:5">
      <c r="A70" s="317" t="s">
        <v>2651</v>
      </c>
      <c r="B70" s="318" t="s">
        <v>2652</v>
      </c>
      <c r="C70" s="369"/>
      <c r="D70" s="369"/>
      <c r="E70" s="322"/>
    </row>
    <row r="71" ht="38.1" customHeight="1" spans="1:5">
      <c r="A71" s="317" t="s">
        <v>2653</v>
      </c>
      <c r="B71" s="315" t="s">
        <v>2654</v>
      </c>
      <c r="C71" s="369"/>
      <c r="D71" s="354"/>
      <c r="E71" s="322"/>
    </row>
    <row r="72" ht="38.1" customHeight="1" spans="1:5">
      <c r="A72" s="317" t="s">
        <v>2655</v>
      </c>
      <c r="B72" s="318" t="s">
        <v>2656</v>
      </c>
      <c r="C72" s="369"/>
      <c r="D72" s="369"/>
      <c r="E72" s="322"/>
    </row>
    <row r="73" ht="38.1" customHeight="1" spans="1:5">
      <c r="A73" s="317" t="s">
        <v>2657</v>
      </c>
      <c r="B73" s="318" t="s">
        <v>2658</v>
      </c>
      <c r="C73" s="369"/>
      <c r="D73" s="369"/>
      <c r="E73" s="322"/>
    </row>
    <row r="74" ht="38.1" customHeight="1" spans="1:5">
      <c r="A74" s="317" t="s">
        <v>2659</v>
      </c>
      <c r="B74" s="318" t="s">
        <v>2660</v>
      </c>
      <c r="C74" s="369"/>
      <c r="D74" s="369"/>
      <c r="E74" s="322"/>
    </row>
    <row r="75" ht="38.1" customHeight="1" spans="1:5">
      <c r="A75" s="317" t="s">
        <v>2661</v>
      </c>
      <c r="B75" s="315" t="s">
        <v>2662</v>
      </c>
      <c r="C75" s="369"/>
      <c r="D75" s="354"/>
      <c r="E75" s="321"/>
    </row>
    <row r="76" ht="38.1" customHeight="1" spans="1:5">
      <c r="A76" s="317" t="s">
        <v>2663</v>
      </c>
      <c r="B76" s="318" t="s">
        <v>2607</v>
      </c>
      <c r="C76" s="369"/>
      <c r="D76" s="369"/>
      <c r="E76" s="322"/>
    </row>
    <row r="77" ht="38.1" customHeight="1" spans="1:5">
      <c r="A77" s="317" t="s">
        <v>2664</v>
      </c>
      <c r="B77" s="318" t="s">
        <v>2609</v>
      </c>
      <c r="C77" s="369"/>
      <c r="D77" s="369"/>
      <c r="E77" s="321"/>
    </row>
    <row r="78" ht="38.1" customHeight="1" spans="1:5">
      <c r="A78" s="317" t="s">
        <v>2665</v>
      </c>
      <c r="B78" s="318" t="s">
        <v>2666</v>
      </c>
      <c r="C78" s="369"/>
      <c r="D78" s="369"/>
      <c r="E78" s="322"/>
    </row>
    <row r="79" ht="38.1" customHeight="1" spans="1:5">
      <c r="A79" s="317" t="s">
        <v>2667</v>
      </c>
      <c r="B79" s="315" t="s">
        <v>2668</v>
      </c>
      <c r="C79" s="369"/>
      <c r="D79" s="354"/>
      <c r="E79" s="322"/>
    </row>
    <row r="80" ht="38.1" customHeight="1" spans="1:5">
      <c r="A80" s="317" t="s">
        <v>2669</v>
      </c>
      <c r="B80" s="318" t="s">
        <v>2607</v>
      </c>
      <c r="C80" s="369"/>
      <c r="D80" s="369"/>
      <c r="E80" s="322"/>
    </row>
    <row r="81" ht="38.1" customHeight="1" spans="1:5">
      <c r="A81" s="317" t="s">
        <v>2670</v>
      </c>
      <c r="B81" s="318" t="s">
        <v>2609</v>
      </c>
      <c r="C81" s="369"/>
      <c r="D81" s="369"/>
      <c r="E81" s="322"/>
    </row>
    <row r="82" s="297" customFormat="1" ht="38.1" customHeight="1" spans="1:5">
      <c r="A82" s="317" t="s">
        <v>2671</v>
      </c>
      <c r="B82" s="318" t="s">
        <v>2672</v>
      </c>
      <c r="C82" s="369"/>
      <c r="D82" s="369"/>
      <c r="E82" s="322"/>
    </row>
    <row r="83" s="297" customFormat="1" ht="38.1" customHeight="1" spans="1:5">
      <c r="A83" s="317" t="s">
        <v>2673</v>
      </c>
      <c r="B83" s="315" t="s">
        <v>2674</v>
      </c>
      <c r="C83" s="369"/>
      <c r="D83" s="354"/>
      <c r="E83" s="322"/>
    </row>
    <row r="84" s="297" customFormat="1" ht="38.1" customHeight="1" spans="1:5">
      <c r="A84" s="317" t="s">
        <v>2675</v>
      </c>
      <c r="B84" s="318" t="s">
        <v>2644</v>
      </c>
      <c r="C84" s="369"/>
      <c r="D84" s="369"/>
      <c r="E84" s="322"/>
    </row>
    <row r="85" s="297" customFormat="1" ht="38.1" customHeight="1" spans="1:5">
      <c r="A85" s="317" t="s">
        <v>2676</v>
      </c>
      <c r="B85" s="318" t="s">
        <v>2646</v>
      </c>
      <c r="C85" s="369"/>
      <c r="D85" s="369"/>
      <c r="E85" s="322"/>
    </row>
    <row r="86" s="297" customFormat="1" ht="38.1" customHeight="1" spans="1:5">
      <c r="A86" s="317" t="s">
        <v>2677</v>
      </c>
      <c r="B86" s="318" t="s">
        <v>2648</v>
      </c>
      <c r="C86" s="369"/>
      <c r="D86" s="369">
        <v>0</v>
      </c>
      <c r="E86" s="322" t="str">
        <f>IF(C86&gt;0,D86/C86-1,IF(C86&lt;0,-(D86/C86-1),""))</f>
        <v/>
      </c>
    </row>
    <row r="87" s="297" customFormat="1" ht="38.1" customHeight="1" spans="1:5">
      <c r="A87" s="317" t="s">
        <v>2678</v>
      </c>
      <c r="B87" s="318" t="s">
        <v>2650</v>
      </c>
      <c r="C87" s="369"/>
      <c r="D87" s="369">
        <v>0</v>
      </c>
      <c r="E87" s="322" t="str">
        <f>IF(C87&gt;0,D87/C87-1,IF(C87&lt;0,-(D87/C87-1),""))</f>
        <v/>
      </c>
    </row>
    <row r="88" s="297" customFormat="1" ht="38.1" customHeight="1" spans="1:5">
      <c r="A88" s="317" t="s">
        <v>2679</v>
      </c>
      <c r="B88" s="318" t="s">
        <v>2680</v>
      </c>
      <c r="C88" s="369"/>
      <c r="D88" s="369"/>
      <c r="E88" s="322"/>
    </row>
    <row r="89" s="297" customFormat="1" ht="38.1" customHeight="1" spans="1:5">
      <c r="A89" s="317" t="s">
        <v>2681</v>
      </c>
      <c r="B89" s="315" t="s">
        <v>2682</v>
      </c>
      <c r="C89" s="369"/>
      <c r="D89" s="354"/>
      <c r="E89" s="322"/>
    </row>
    <row r="90" s="297" customFormat="1" ht="38.1" customHeight="1" spans="1:5">
      <c r="A90" s="317" t="s">
        <v>2683</v>
      </c>
      <c r="B90" s="318" t="s">
        <v>2656</v>
      </c>
      <c r="C90" s="369"/>
      <c r="D90" s="369"/>
      <c r="E90" s="322"/>
    </row>
    <row r="91" s="297" customFormat="1" ht="38.1" customHeight="1" spans="1:5">
      <c r="A91" s="317" t="s">
        <v>2684</v>
      </c>
      <c r="B91" s="318" t="s">
        <v>2685</v>
      </c>
      <c r="C91" s="369"/>
      <c r="D91" s="369"/>
      <c r="E91" s="322"/>
    </row>
    <row r="92" s="297" customFormat="1" ht="38.1" customHeight="1" spans="1:5">
      <c r="A92" s="317" t="s">
        <v>2686</v>
      </c>
      <c r="B92" s="315" t="s">
        <v>2687</v>
      </c>
      <c r="C92" s="369"/>
      <c r="D92" s="354"/>
      <c r="E92" s="322"/>
    </row>
    <row r="93" s="297" customFormat="1" ht="38.1" customHeight="1" spans="1:5">
      <c r="A93" s="317" t="s">
        <v>2688</v>
      </c>
      <c r="B93" s="318" t="s">
        <v>2607</v>
      </c>
      <c r="C93" s="369"/>
      <c r="D93" s="369"/>
      <c r="E93" s="322"/>
    </row>
    <row r="94" s="297" customFormat="1" ht="38.1" customHeight="1" spans="1:5">
      <c r="A94" s="317" t="s">
        <v>2689</v>
      </c>
      <c r="B94" s="318" t="s">
        <v>2609</v>
      </c>
      <c r="C94" s="369"/>
      <c r="D94" s="369">
        <v>0</v>
      </c>
      <c r="E94" s="322" t="str">
        <f>IF(C94&gt;0,D94/C94-1,IF(C94&lt;0,-(D94/C94-1),""))</f>
        <v/>
      </c>
    </row>
    <row r="95" s="297" customFormat="1" ht="38.1" customHeight="1" spans="1:5">
      <c r="A95" s="317" t="s">
        <v>2690</v>
      </c>
      <c r="B95" s="318" t="s">
        <v>2611</v>
      </c>
      <c r="C95" s="369"/>
      <c r="D95" s="369"/>
      <c r="E95" s="322"/>
    </row>
    <row r="96" s="297" customFormat="1" ht="38.1" customHeight="1" spans="1:5">
      <c r="A96" s="317" t="s">
        <v>2691</v>
      </c>
      <c r="B96" s="318" t="s">
        <v>2613</v>
      </c>
      <c r="C96" s="369"/>
      <c r="D96" s="369">
        <v>0</v>
      </c>
      <c r="E96" s="322" t="str">
        <f>IF(C96&gt;0,D96/C96-1,IF(C96&lt;0,-(D96/C96-1),""))</f>
        <v/>
      </c>
    </row>
    <row r="97" ht="38.1" customHeight="1" spans="1:5">
      <c r="A97" s="317" t="s">
        <v>2692</v>
      </c>
      <c r="B97" s="318" t="s">
        <v>2619</v>
      </c>
      <c r="C97" s="369"/>
      <c r="D97" s="369">
        <v>0</v>
      </c>
      <c r="E97" s="322" t="str">
        <f>IF(C97&gt;0,D97/C97-1,IF(C97&lt;0,-(D97/C97-1),""))</f>
        <v/>
      </c>
    </row>
    <row r="98" ht="38.1" customHeight="1" spans="1:5">
      <c r="A98" s="317" t="s">
        <v>2693</v>
      </c>
      <c r="B98" s="318" t="s">
        <v>2623</v>
      </c>
      <c r="C98" s="369"/>
      <c r="D98" s="369">
        <v>0</v>
      </c>
      <c r="E98" s="322" t="str">
        <f>IF(C98&gt;0,D98/C98-1,IF(C98&lt;0,-(D98/C98-1),""))</f>
        <v/>
      </c>
    </row>
    <row r="99" ht="38.1" customHeight="1" spans="1:5">
      <c r="A99" s="317" t="s">
        <v>2694</v>
      </c>
      <c r="B99" s="318" t="s">
        <v>2625</v>
      </c>
      <c r="C99" s="369"/>
      <c r="D99" s="369">
        <v>0</v>
      </c>
      <c r="E99" s="322" t="str">
        <f>IF(C99&gt;0,D99/C99-1,IF(C99&lt;0,-(D99/C99-1),""))</f>
        <v/>
      </c>
    </row>
    <row r="100" s="297" customFormat="1" ht="38.1" customHeight="1" spans="1:5">
      <c r="A100" s="317" t="s">
        <v>2695</v>
      </c>
      <c r="B100" s="318" t="s">
        <v>2696</v>
      </c>
      <c r="C100" s="369"/>
      <c r="D100" s="369"/>
      <c r="E100" s="322"/>
    </row>
    <row r="101" s="297" customFormat="1" ht="38.1" customHeight="1" spans="1:5">
      <c r="A101" s="317" t="s">
        <v>2697</v>
      </c>
      <c r="B101" s="315" t="s">
        <v>2698</v>
      </c>
      <c r="C101" s="369">
        <f>SUM(C102:C103)</f>
        <v>7000</v>
      </c>
      <c r="D101" s="369">
        <f>SUM(D102:D103)</f>
        <v>0</v>
      </c>
      <c r="E101" s="322">
        <f>D101/C101-1</f>
        <v>-1</v>
      </c>
    </row>
    <row r="102" s="297" customFormat="1" ht="38.1" customHeight="1" spans="1:5">
      <c r="A102" s="317" t="s">
        <v>2699</v>
      </c>
      <c r="B102" s="318" t="s">
        <v>2700</v>
      </c>
      <c r="C102" s="369">
        <v>7000</v>
      </c>
      <c r="D102" s="369"/>
      <c r="E102" s="322">
        <f>D102/C102-1</f>
        <v>-1</v>
      </c>
    </row>
    <row r="103" s="297" customFormat="1" ht="38.1" customHeight="1" spans="1:5">
      <c r="A103" s="317" t="s">
        <v>2701</v>
      </c>
      <c r="B103" s="318" t="s">
        <v>1558</v>
      </c>
      <c r="C103" s="369"/>
      <c r="D103" s="369"/>
      <c r="E103" s="322"/>
    </row>
    <row r="104" s="297" customFormat="1" ht="38.1" customHeight="1" spans="1:5">
      <c r="A104" s="311" t="s">
        <v>90</v>
      </c>
      <c r="B104" s="312" t="s">
        <v>2702</v>
      </c>
      <c r="C104" s="370">
        <f>C105+C110+C115+C120+C115+C128+C132+C136+C139+C14</f>
        <v>1270</v>
      </c>
      <c r="D104" s="370">
        <f>D105+D110+D115+D120+D115+D128+D132+D136+D139+D14</f>
        <v>3358</v>
      </c>
      <c r="E104" s="322">
        <f>D104/C104-1</f>
        <v>1.644</v>
      </c>
    </row>
    <row r="105" ht="38.1" customHeight="1" spans="1:5">
      <c r="A105" s="317" t="s">
        <v>2703</v>
      </c>
      <c r="B105" s="315" t="s">
        <v>2704</v>
      </c>
      <c r="C105" s="369">
        <f>SUM(C106:C109)</f>
        <v>546</v>
      </c>
      <c r="D105" s="369">
        <f>SUM(D106:D109)</f>
        <v>2559</v>
      </c>
      <c r="E105" s="322">
        <f>D105/C105-1</f>
        <v>3.687</v>
      </c>
    </row>
    <row r="106" s="297" customFormat="1" ht="38.1" customHeight="1" spans="1:5">
      <c r="A106" s="317" t="s">
        <v>2705</v>
      </c>
      <c r="B106" s="318" t="s">
        <v>2577</v>
      </c>
      <c r="C106" s="369">
        <v>546</v>
      </c>
      <c r="D106" s="369">
        <v>2559</v>
      </c>
      <c r="E106" s="322">
        <f>D106/C106-1</f>
        <v>3.687</v>
      </c>
    </row>
    <row r="107" s="297" customFormat="1" ht="38.1" customHeight="1" spans="1:5">
      <c r="A107" s="317" t="s">
        <v>2706</v>
      </c>
      <c r="B107" s="318" t="s">
        <v>2707</v>
      </c>
      <c r="C107" s="369"/>
      <c r="D107" s="369"/>
      <c r="E107" s="322"/>
    </row>
    <row r="108" s="297" customFormat="1" ht="38.1" customHeight="1" spans="1:5">
      <c r="A108" s="317" t="s">
        <v>2708</v>
      </c>
      <c r="B108" s="318" t="s">
        <v>2709</v>
      </c>
      <c r="C108" s="369"/>
      <c r="D108" s="369"/>
      <c r="E108" s="322"/>
    </row>
    <row r="109" s="297" customFormat="1" ht="38.1" customHeight="1" spans="1:5">
      <c r="A109" s="317" t="s">
        <v>2710</v>
      </c>
      <c r="B109" s="318" t="s">
        <v>2711</v>
      </c>
      <c r="C109" s="369"/>
      <c r="D109" s="369"/>
      <c r="E109" s="322"/>
    </row>
    <row r="110" s="297" customFormat="1" ht="38.1" customHeight="1" spans="1:5">
      <c r="A110" s="317" t="s">
        <v>2712</v>
      </c>
      <c r="B110" s="318" t="s">
        <v>2713</v>
      </c>
      <c r="C110" s="369"/>
      <c r="D110" s="369"/>
      <c r="E110" s="322" t="str">
        <f>IF(C110&gt;0,D110/C110-1,IF(C110&lt;0,-(D110/C110-1),""))</f>
        <v/>
      </c>
    </row>
    <row r="111" ht="38.1" customHeight="1" spans="1:5">
      <c r="A111" s="317" t="s">
        <v>2714</v>
      </c>
      <c r="B111" s="318" t="s">
        <v>2577</v>
      </c>
      <c r="C111" s="369"/>
      <c r="D111" s="369"/>
      <c r="E111" s="322" t="str">
        <f>IF(C111&gt;0,D111/C111-1,IF(C111&lt;0,-(D111/C111-1),""))</f>
        <v/>
      </c>
    </row>
    <row r="112" s="297" customFormat="1" ht="38.1" customHeight="1" spans="1:5">
      <c r="A112" s="317" t="s">
        <v>2715</v>
      </c>
      <c r="B112" s="318" t="s">
        <v>2707</v>
      </c>
      <c r="C112" s="369"/>
      <c r="D112" s="369"/>
      <c r="E112" s="322" t="str">
        <f>IF(C112&gt;0,D112/C112-1,IF(C112&lt;0,-(D112/C112-1),""))</f>
        <v/>
      </c>
    </row>
    <row r="113" s="297" customFormat="1" ht="38.1" customHeight="1" spans="1:5">
      <c r="A113" s="317" t="s">
        <v>2716</v>
      </c>
      <c r="B113" s="318" t="s">
        <v>2717</v>
      </c>
      <c r="C113" s="369"/>
      <c r="D113" s="369"/>
      <c r="E113" s="322" t="str">
        <f>IF(C113&gt;0,D113/C113-1,IF(C113&lt;0,-(D113/C113-1),""))</f>
        <v/>
      </c>
    </row>
    <row r="114" s="297" customFormat="1" ht="38.1" customHeight="1" spans="1:5">
      <c r="A114" s="317" t="s">
        <v>2718</v>
      </c>
      <c r="B114" s="318" t="s">
        <v>2719</v>
      </c>
      <c r="C114" s="369"/>
      <c r="D114" s="369"/>
      <c r="E114" s="322" t="str">
        <f>IF(C114&gt;0,D114/C114-1,IF(C114&lt;0,-(D114/C114-1),""))</f>
        <v/>
      </c>
    </row>
    <row r="115" ht="38.1" customHeight="1" spans="1:5">
      <c r="A115" s="317" t="s">
        <v>2720</v>
      </c>
      <c r="B115" s="315" t="s">
        <v>2721</v>
      </c>
      <c r="C115" s="369"/>
      <c r="D115" s="354"/>
      <c r="E115" s="322"/>
    </row>
    <row r="116" s="297" customFormat="1" ht="38.1" customHeight="1" spans="1:5">
      <c r="A116" s="317" t="s">
        <v>2722</v>
      </c>
      <c r="B116" s="318" t="s">
        <v>2723</v>
      </c>
      <c r="C116" s="369"/>
      <c r="D116" s="369"/>
      <c r="E116" s="322" t="str">
        <f>IF(C116&gt;0,D116/C116-1,IF(C116&lt;0,-(D116/C116-1),""))</f>
        <v/>
      </c>
    </row>
    <row r="117" s="297" customFormat="1" ht="38.1" customHeight="1" spans="1:5">
      <c r="A117" s="317" t="s">
        <v>2724</v>
      </c>
      <c r="B117" s="318" t="s">
        <v>2725</v>
      </c>
      <c r="C117" s="369"/>
      <c r="D117" s="369"/>
      <c r="E117" s="322" t="str">
        <f>IF(C117&gt;0,D117/C117-1,IF(C117&lt;0,-(D117/C117-1),""))</f>
        <v/>
      </c>
    </row>
    <row r="118" s="297" customFormat="1" ht="38.1" customHeight="1" spans="1:5">
      <c r="A118" s="317" t="s">
        <v>2726</v>
      </c>
      <c r="B118" s="318" t="s">
        <v>2727</v>
      </c>
      <c r="C118" s="369"/>
      <c r="D118" s="369"/>
      <c r="E118" s="322" t="str">
        <f>IF(C118&gt;0,D118/C118-1,IF(C118&lt;0,-(D118/C118-1),""))</f>
        <v/>
      </c>
    </row>
    <row r="119" ht="38.1" customHeight="1" spans="1:5">
      <c r="A119" s="317" t="s">
        <v>2728</v>
      </c>
      <c r="B119" s="318" t="s">
        <v>2729</v>
      </c>
      <c r="C119" s="369"/>
      <c r="D119" s="369"/>
      <c r="E119" s="322"/>
    </row>
    <row r="120" s="297" customFormat="1" ht="38.1" customHeight="1" spans="1:5">
      <c r="A120" s="326">
        <v>21370</v>
      </c>
      <c r="B120" s="315" t="s">
        <v>2730</v>
      </c>
      <c r="C120" s="369"/>
      <c r="D120" s="354"/>
      <c r="E120" s="322"/>
    </row>
    <row r="121" s="297" customFormat="1" ht="38.1" customHeight="1" spans="1:5">
      <c r="A121" s="326">
        <v>2137001</v>
      </c>
      <c r="B121" s="318" t="s">
        <v>2577</v>
      </c>
      <c r="C121" s="369"/>
      <c r="D121" s="369"/>
      <c r="E121" s="322" t="str">
        <f>IF(C121&gt;0,D121/C121-1,IF(C121&lt;0,-(D121/C121-1),""))</f>
        <v/>
      </c>
    </row>
    <row r="122" ht="38.1" customHeight="1" spans="1:5">
      <c r="A122" s="326">
        <v>2137099</v>
      </c>
      <c r="B122" s="318" t="s">
        <v>2731</v>
      </c>
      <c r="C122" s="369"/>
      <c r="D122" s="369"/>
      <c r="E122" s="322"/>
    </row>
    <row r="123" s="297" customFormat="1" ht="38.1" customHeight="1" spans="1:5">
      <c r="A123" s="326">
        <v>21371</v>
      </c>
      <c r="B123" s="318" t="s">
        <v>2732</v>
      </c>
      <c r="C123" s="369"/>
      <c r="D123" s="369">
        <f>SUM(D124:D127)</f>
        <v>0</v>
      </c>
      <c r="E123" s="322" t="str">
        <f>IF(C123&gt;0,D123/C123-1,IF(C123&lt;0,-(D123/C123-1),""))</f>
        <v/>
      </c>
    </row>
    <row r="124" ht="38.1" customHeight="1" spans="1:5">
      <c r="A124" s="326">
        <v>2137101</v>
      </c>
      <c r="B124" s="318" t="s">
        <v>2723</v>
      </c>
      <c r="C124" s="369"/>
      <c r="D124" s="369">
        <v>0</v>
      </c>
      <c r="E124" s="322" t="str">
        <f>IF(C124&gt;0,D124/C124-1,IF(C124&lt;0,-(D124/C124-1),""))</f>
        <v/>
      </c>
    </row>
    <row r="125" s="297" customFormat="1" ht="38.1" customHeight="1" spans="1:5">
      <c r="A125" s="326">
        <v>2137102</v>
      </c>
      <c r="B125" s="318" t="s">
        <v>2733</v>
      </c>
      <c r="C125" s="369"/>
      <c r="D125" s="369">
        <v>0</v>
      </c>
      <c r="E125" s="322" t="str">
        <f>IF(C125&gt;0,D125/C125-1,IF(C125&lt;0,-(D125/C125-1),""))</f>
        <v/>
      </c>
    </row>
    <row r="126" s="297" customFormat="1" ht="38.1" customHeight="1" spans="1:5">
      <c r="A126" s="326">
        <v>2137103</v>
      </c>
      <c r="B126" s="318" t="s">
        <v>2727</v>
      </c>
      <c r="C126" s="369"/>
      <c r="D126" s="369"/>
      <c r="E126" s="322" t="str">
        <f>IF(C126&gt;0,D126/C126-1,IF(C126&lt;0,-(D126/C126-1),""))</f>
        <v/>
      </c>
    </row>
    <row r="127" s="297" customFormat="1" ht="38.1" customHeight="1" spans="1:5">
      <c r="A127" s="326">
        <v>2137199</v>
      </c>
      <c r="B127" s="318" t="s">
        <v>2734</v>
      </c>
      <c r="C127" s="369"/>
      <c r="D127" s="369"/>
      <c r="E127" s="322" t="str">
        <f>IF(C127&gt;0,D127/C127-1,IF(C127&lt;0,-(D127/C127-1),""))</f>
        <v/>
      </c>
    </row>
    <row r="128" s="297" customFormat="1" ht="38.1" customHeight="1" spans="1:5">
      <c r="A128" s="326">
        <v>21372</v>
      </c>
      <c r="B128" s="315" t="s">
        <v>2735</v>
      </c>
      <c r="C128" s="369">
        <f>SUM(C129:C131)</f>
        <v>724</v>
      </c>
      <c r="D128" s="369">
        <f>SUM(D129:D131)</f>
        <v>799</v>
      </c>
      <c r="E128" s="322">
        <f>D128/C128-1</f>
        <v>0.104</v>
      </c>
    </row>
    <row r="129" s="297" customFormat="1" ht="38.1" customHeight="1" spans="1:5">
      <c r="A129" s="326">
        <v>2137201</v>
      </c>
      <c r="B129" s="318" t="s">
        <v>2736</v>
      </c>
      <c r="C129" s="369">
        <v>724</v>
      </c>
      <c r="D129" s="369">
        <v>799</v>
      </c>
      <c r="E129" s="322">
        <f>D129/C129-1</f>
        <v>0.104</v>
      </c>
    </row>
    <row r="130" s="297" customFormat="1" ht="38.1" customHeight="1" spans="1:5">
      <c r="A130" s="326">
        <v>2137202</v>
      </c>
      <c r="B130" s="318" t="s">
        <v>2737</v>
      </c>
      <c r="C130" s="369"/>
      <c r="D130" s="369"/>
      <c r="E130" s="322"/>
    </row>
    <row r="131" s="297" customFormat="1" ht="38.1" customHeight="1" spans="1:5">
      <c r="A131" s="326">
        <v>2137299</v>
      </c>
      <c r="B131" s="318" t="s">
        <v>2738</v>
      </c>
      <c r="C131" s="369"/>
      <c r="D131" s="369"/>
      <c r="E131" s="322"/>
    </row>
    <row r="132" s="297" customFormat="1" ht="38.1" customHeight="1" spans="1:5">
      <c r="A132" s="326">
        <v>21373</v>
      </c>
      <c r="B132" s="315" t="s">
        <v>2739</v>
      </c>
      <c r="C132" s="369"/>
      <c r="D132" s="354"/>
      <c r="E132" s="322"/>
    </row>
    <row r="133" s="297" customFormat="1" ht="38.1" customHeight="1" spans="1:5">
      <c r="A133" s="326">
        <v>2137301</v>
      </c>
      <c r="B133" s="318" t="s">
        <v>2736</v>
      </c>
      <c r="C133" s="369"/>
      <c r="D133" s="369"/>
      <c r="E133" s="322"/>
    </row>
    <row r="134" s="297" customFormat="1" ht="38.1" customHeight="1" spans="1:5">
      <c r="A134" s="326">
        <v>2137302</v>
      </c>
      <c r="B134" s="318" t="s">
        <v>2737</v>
      </c>
      <c r="C134" s="369"/>
      <c r="D134" s="369"/>
      <c r="E134" s="322"/>
    </row>
    <row r="135" s="297" customFormat="1" ht="38.1" customHeight="1" spans="1:5">
      <c r="A135" s="326">
        <v>2137399</v>
      </c>
      <c r="B135" s="318" t="s">
        <v>2740</v>
      </c>
      <c r="C135" s="369"/>
      <c r="D135" s="369"/>
      <c r="E135" s="322"/>
    </row>
    <row r="136" s="297" customFormat="1" ht="38.1" customHeight="1" spans="1:5">
      <c r="A136" s="326">
        <v>21374</v>
      </c>
      <c r="B136" s="315" t="s">
        <v>2741</v>
      </c>
      <c r="C136" s="369"/>
      <c r="D136" s="354"/>
      <c r="E136" s="322"/>
    </row>
    <row r="137" s="297" customFormat="1" ht="38.1" customHeight="1" spans="1:5">
      <c r="A137" s="326">
        <v>2137401</v>
      </c>
      <c r="B137" s="318" t="s">
        <v>2742</v>
      </c>
      <c r="C137" s="369"/>
      <c r="D137" s="369"/>
      <c r="E137" s="322"/>
    </row>
    <row r="138" s="297" customFormat="1" ht="38.1" customHeight="1" spans="1:5">
      <c r="A138" s="326">
        <v>2137499</v>
      </c>
      <c r="B138" s="318" t="s">
        <v>2743</v>
      </c>
      <c r="C138" s="369"/>
      <c r="D138" s="369"/>
      <c r="E138" s="322"/>
    </row>
    <row r="139" s="297" customFormat="1" ht="38.1" customHeight="1" spans="1:5">
      <c r="A139" s="326" t="s">
        <v>2744</v>
      </c>
      <c r="B139" s="315" t="s">
        <v>2745</v>
      </c>
      <c r="C139" s="369"/>
      <c r="D139" s="354"/>
      <c r="E139" s="322"/>
    </row>
    <row r="140" s="297" customFormat="1" ht="38.1" customHeight="1" spans="1:5">
      <c r="A140" s="326" t="s">
        <v>2746</v>
      </c>
      <c r="B140" s="318" t="s">
        <v>2747</v>
      </c>
      <c r="C140" s="369"/>
      <c r="D140" s="369"/>
      <c r="E140" s="322"/>
    </row>
    <row r="141" s="297" customFormat="1" ht="38.1" customHeight="1" spans="1:5">
      <c r="A141" s="326" t="s">
        <v>2748</v>
      </c>
      <c r="B141" s="318" t="s">
        <v>2749</v>
      </c>
      <c r="C141" s="369"/>
      <c r="D141" s="369"/>
      <c r="E141" s="322"/>
    </row>
    <row r="142" s="297" customFormat="1" ht="38.1" customHeight="1" spans="1:5">
      <c r="A142" s="326" t="s">
        <v>2750</v>
      </c>
      <c r="B142" s="318" t="s">
        <v>1761</v>
      </c>
      <c r="C142" s="369"/>
      <c r="D142" s="369"/>
      <c r="E142" s="322"/>
    </row>
    <row r="143" s="297" customFormat="1" ht="38.1" customHeight="1" spans="1:5">
      <c r="A143" s="311" t="s">
        <v>92</v>
      </c>
      <c r="B143" s="312" t="s">
        <v>2751</v>
      </c>
      <c r="C143" s="370"/>
      <c r="D143" s="352"/>
      <c r="E143" s="321"/>
    </row>
    <row r="144" s="297" customFormat="1" ht="38.1" customHeight="1" spans="1:5">
      <c r="A144" s="317" t="s">
        <v>2752</v>
      </c>
      <c r="B144" s="318" t="s">
        <v>2753</v>
      </c>
      <c r="C144" s="369"/>
      <c r="D144" s="369">
        <f>SUM(D145:D148)</f>
        <v>0</v>
      </c>
      <c r="E144" s="322" t="str">
        <f t="shared" ref="E144:E152" si="2">IF(C144&gt;0,D144/C144-1,IF(C144&lt;0,-(D144/C144-1),""))</f>
        <v/>
      </c>
    </row>
    <row r="145" ht="38.1" customHeight="1" spans="1:5">
      <c r="A145" s="317" t="s">
        <v>2754</v>
      </c>
      <c r="B145" s="318" t="s">
        <v>2755</v>
      </c>
      <c r="C145" s="369"/>
      <c r="D145" s="369">
        <v>0</v>
      </c>
      <c r="E145" s="322" t="str">
        <f t="shared" si="2"/>
        <v/>
      </c>
    </row>
    <row r="146" s="297" customFormat="1" ht="38.1" customHeight="1" spans="1:5">
      <c r="A146" s="317" t="s">
        <v>2756</v>
      </c>
      <c r="B146" s="318" t="s">
        <v>2757</v>
      </c>
      <c r="C146" s="369"/>
      <c r="D146" s="369">
        <v>0</v>
      </c>
      <c r="E146" s="322" t="str">
        <f t="shared" si="2"/>
        <v/>
      </c>
    </row>
    <row r="147" s="297" customFormat="1" ht="38.1" customHeight="1" spans="1:5">
      <c r="A147" s="317" t="s">
        <v>2758</v>
      </c>
      <c r="B147" s="318" t="s">
        <v>2759</v>
      </c>
      <c r="C147" s="369"/>
      <c r="D147" s="369">
        <v>0</v>
      </c>
      <c r="E147" s="322" t="str">
        <f t="shared" si="2"/>
        <v/>
      </c>
    </row>
    <row r="148" s="297" customFormat="1" ht="38.1" customHeight="1" spans="1:5">
      <c r="A148" s="317" t="s">
        <v>2760</v>
      </c>
      <c r="B148" s="318" t="s">
        <v>2761</v>
      </c>
      <c r="C148" s="369"/>
      <c r="D148" s="369">
        <v>0</v>
      </c>
      <c r="E148" s="322" t="str">
        <f t="shared" si="2"/>
        <v/>
      </c>
    </row>
    <row r="149" ht="38.1" customHeight="1" spans="1:5">
      <c r="A149" s="317" t="s">
        <v>2762</v>
      </c>
      <c r="B149" s="318" t="s">
        <v>2763</v>
      </c>
      <c r="C149" s="369"/>
      <c r="D149" s="369">
        <f>SUM(D150:D153)</f>
        <v>0</v>
      </c>
      <c r="E149" s="322" t="str">
        <f t="shared" si="2"/>
        <v/>
      </c>
    </row>
    <row r="150" ht="38.1" customHeight="1" spans="1:5">
      <c r="A150" s="317" t="s">
        <v>2764</v>
      </c>
      <c r="B150" s="318" t="s">
        <v>2759</v>
      </c>
      <c r="C150" s="369"/>
      <c r="D150" s="369">
        <v>0</v>
      </c>
      <c r="E150" s="322" t="str">
        <f t="shared" si="2"/>
        <v/>
      </c>
    </row>
    <row r="151" s="297" customFormat="1" ht="38.1" customHeight="1" spans="1:5">
      <c r="A151" s="317" t="s">
        <v>2765</v>
      </c>
      <c r="B151" s="318" t="s">
        <v>2766</v>
      </c>
      <c r="C151" s="369"/>
      <c r="D151" s="369">
        <v>0</v>
      </c>
      <c r="E151" s="322" t="str">
        <f t="shared" si="2"/>
        <v/>
      </c>
    </row>
    <row r="152" ht="38.1" customHeight="1" spans="1:5">
      <c r="A152" s="317" t="s">
        <v>2767</v>
      </c>
      <c r="B152" s="318" t="s">
        <v>2768</v>
      </c>
      <c r="C152" s="369"/>
      <c r="D152" s="369">
        <v>0</v>
      </c>
      <c r="E152" s="322" t="str">
        <f t="shared" si="2"/>
        <v/>
      </c>
    </row>
    <row r="153" ht="38.1" customHeight="1" spans="1:5">
      <c r="A153" s="317" t="s">
        <v>2769</v>
      </c>
      <c r="B153" s="318" t="s">
        <v>2770</v>
      </c>
      <c r="C153" s="369"/>
      <c r="D153" s="369">
        <v>0</v>
      </c>
      <c r="E153" s="322" t="str">
        <f t="shared" ref="E153:E210" si="3">IF(C153&gt;0,D153/C153-1,IF(C153&lt;0,-(D153/C153-1),""))</f>
        <v/>
      </c>
    </row>
    <row r="154" s="297" customFormat="1" ht="38.1" customHeight="1" spans="1:5">
      <c r="A154" s="317" t="s">
        <v>2771</v>
      </c>
      <c r="B154" s="315" t="s">
        <v>2772</v>
      </c>
      <c r="C154" s="369"/>
      <c r="D154" s="354"/>
      <c r="E154" s="322"/>
    </row>
    <row r="155" s="297" customFormat="1" ht="38.1" customHeight="1" spans="1:5">
      <c r="A155" s="317" t="s">
        <v>2773</v>
      </c>
      <c r="B155" s="318" t="s">
        <v>2774</v>
      </c>
      <c r="C155" s="369"/>
      <c r="D155" s="369"/>
      <c r="E155" s="322"/>
    </row>
    <row r="156" s="297" customFormat="1" ht="38.1" customHeight="1" spans="1:5">
      <c r="A156" s="317" t="s">
        <v>2775</v>
      </c>
      <c r="B156" s="318" t="s">
        <v>2776</v>
      </c>
      <c r="C156" s="369"/>
      <c r="D156" s="369"/>
      <c r="E156" s="322"/>
    </row>
    <row r="157" s="297" customFormat="1" ht="38.1" customHeight="1" spans="1:5">
      <c r="A157" s="317" t="s">
        <v>2777</v>
      </c>
      <c r="B157" s="318" t="s">
        <v>2778</v>
      </c>
      <c r="C157" s="369"/>
      <c r="D157" s="369"/>
      <c r="E157" s="322"/>
    </row>
    <row r="158" s="297" customFormat="1" ht="38.1" customHeight="1" spans="1:5">
      <c r="A158" s="317" t="s">
        <v>2779</v>
      </c>
      <c r="B158" s="318" t="s">
        <v>2780</v>
      </c>
      <c r="C158" s="369"/>
      <c r="D158" s="369">
        <v>0</v>
      </c>
      <c r="E158" s="322" t="str">
        <f t="shared" si="3"/>
        <v/>
      </c>
    </row>
    <row r="159" s="297" customFormat="1" ht="38.1" customHeight="1" spans="1:5">
      <c r="A159" s="317" t="s">
        <v>2781</v>
      </c>
      <c r="B159" s="315" t="s">
        <v>2782</v>
      </c>
      <c r="C159" s="369"/>
      <c r="D159" s="354"/>
      <c r="E159" s="322"/>
    </row>
    <row r="160" s="297" customFormat="1" ht="38.1" customHeight="1" spans="1:5">
      <c r="A160" s="317" t="s">
        <v>2783</v>
      </c>
      <c r="B160" s="318" t="s">
        <v>2784</v>
      </c>
      <c r="C160" s="369"/>
      <c r="D160" s="369">
        <v>0</v>
      </c>
      <c r="E160" s="322" t="str">
        <f t="shared" si="3"/>
        <v/>
      </c>
    </row>
    <row r="161" s="297" customFormat="1" ht="38.1" customHeight="1" spans="1:5">
      <c r="A161" s="317" t="s">
        <v>2785</v>
      </c>
      <c r="B161" s="318" t="s">
        <v>2786</v>
      </c>
      <c r="C161" s="369"/>
      <c r="D161" s="369">
        <v>0</v>
      </c>
      <c r="E161" s="322" t="str">
        <f t="shared" si="3"/>
        <v/>
      </c>
    </row>
    <row r="162" s="297" customFormat="1" ht="38.1" customHeight="1" spans="1:5">
      <c r="A162" s="317" t="s">
        <v>2787</v>
      </c>
      <c r="B162" s="318" t="s">
        <v>2788</v>
      </c>
      <c r="C162" s="369"/>
      <c r="D162" s="369">
        <v>0</v>
      </c>
      <c r="E162" s="322" t="str">
        <f t="shared" si="3"/>
        <v/>
      </c>
    </row>
    <row r="163" s="297" customFormat="1" ht="38.1" customHeight="1" spans="1:5">
      <c r="A163" s="317" t="s">
        <v>2789</v>
      </c>
      <c r="B163" s="318" t="s">
        <v>2790</v>
      </c>
      <c r="C163" s="369"/>
      <c r="D163" s="369">
        <v>0</v>
      </c>
      <c r="E163" s="322" t="str">
        <f t="shared" si="3"/>
        <v/>
      </c>
    </row>
    <row r="164" s="297" customFormat="1" ht="38.1" customHeight="1" spans="1:5">
      <c r="A164" s="317" t="s">
        <v>2791</v>
      </c>
      <c r="B164" s="318" t="s">
        <v>2792</v>
      </c>
      <c r="C164" s="369"/>
      <c r="D164" s="369">
        <v>0</v>
      </c>
      <c r="E164" s="322" t="str">
        <f t="shared" si="3"/>
        <v/>
      </c>
    </row>
    <row r="165" s="297" customFormat="1" ht="38.1" customHeight="1" spans="1:5">
      <c r="A165" s="317" t="s">
        <v>2793</v>
      </c>
      <c r="B165" s="318" t="s">
        <v>2794</v>
      </c>
      <c r="C165" s="369"/>
      <c r="D165" s="369">
        <v>0</v>
      </c>
      <c r="E165" s="322" t="str">
        <f t="shared" si="3"/>
        <v/>
      </c>
    </row>
    <row r="166" s="297" customFormat="1" ht="38.1" customHeight="1" spans="1:5">
      <c r="A166" s="317" t="s">
        <v>2795</v>
      </c>
      <c r="B166" s="318" t="s">
        <v>2796</v>
      </c>
      <c r="C166" s="369"/>
      <c r="D166" s="369">
        <v>0</v>
      </c>
      <c r="E166" s="322" t="str">
        <f t="shared" si="3"/>
        <v/>
      </c>
    </row>
    <row r="167" s="297" customFormat="1" ht="38.1" customHeight="1" spans="1:5">
      <c r="A167" s="317" t="s">
        <v>2797</v>
      </c>
      <c r="B167" s="318" t="s">
        <v>2798</v>
      </c>
      <c r="C167" s="369"/>
      <c r="D167" s="369"/>
      <c r="E167" s="322"/>
    </row>
    <row r="168" s="297" customFormat="1" ht="38.1" customHeight="1" spans="1:5">
      <c r="A168" s="317" t="s">
        <v>2799</v>
      </c>
      <c r="B168" s="318" t="s">
        <v>2800</v>
      </c>
      <c r="C168" s="369"/>
      <c r="D168" s="369">
        <f>SUM(D169:D174)</f>
        <v>0</v>
      </c>
      <c r="E168" s="322" t="str">
        <f t="shared" si="3"/>
        <v/>
      </c>
    </row>
    <row r="169" s="297" customFormat="1" ht="38.1" customHeight="1" spans="1:5">
      <c r="A169" s="317" t="s">
        <v>2801</v>
      </c>
      <c r="B169" s="318" t="s">
        <v>2802</v>
      </c>
      <c r="C169" s="369"/>
      <c r="D169" s="369">
        <v>0</v>
      </c>
      <c r="E169" s="322" t="str">
        <f t="shared" si="3"/>
        <v/>
      </c>
    </row>
    <row r="170" s="297" customFormat="1" ht="38.1" customHeight="1" spans="1:5">
      <c r="A170" s="317" t="s">
        <v>2803</v>
      </c>
      <c r="B170" s="318" t="s">
        <v>2804</v>
      </c>
      <c r="C170" s="369"/>
      <c r="D170" s="369">
        <v>0</v>
      </c>
      <c r="E170" s="322" t="str">
        <f t="shared" si="3"/>
        <v/>
      </c>
    </row>
    <row r="171" ht="38.1" customHeight="1" spans="1:5">
      <c r="A171" s="317" t="s">
        <v>2805</v>
      </c>
      <c r="B171" s="318" t="s">
        <v>2806</v>
      </c>
      <c r="C171" s="369"/>
      <c r="D171" s="369">
        <v>0</v>
      </c>
      <c r="E171" s="322" t="str">
        <f t="shared" si="3"/>
        <v/>
      </c>
    </row>
    <row r="172" ht="38.1" customHeight="1" spans="1:5">
      <c r="A172" s="317" t="s">
        <v>2807</v>
      </c>
      <c r="B172" s="318" t="s">
        <v>2808</v>
      </c>
      <c r="C172" s="369"/>
      <c r="D172" s="369">
        <v>0</v>
      </c>
      <c r="E172" s="322" t="str">
        <f t="shared" si="3"/>
        <v/>
      </c>
    </row>
    <row r="173" s="297" customFormat="1" ht="38.1" customHeight="1" spans="1:5">
      <c r="A173" s="317" t="s">
        <v>2809</v>
      </c>
      <c r="B173" s="318" t="s">
        <v>2810</v>
      </c>
      <c r="C173" s="369"/>
      <c r="D173" s="369">
        <v>0</v>
      </c>
      <c r="E173" s="322" t="str">
        <f t="shared" si="3"/>
        <v/>
      </c>
    </row>
    <row r="174" ht="38.1" customHeight="1" spans="1:5">
      <c r="A174" s="317" t="s">
        <v>2811</v>
      </c>
      <c r="B174" s="318" t="s">
        <v>2812</v>
      </c>
      <c r="C174" s="369"/>
      <c r="D174" s="369">
        <v>0</v>
      </c>
      <c r="E174" s="322" t="str">
        <f t="shared" si="3"/>
        <v/>
      </c>
    </row>
    <row r="175" ht="38.1" customHeight="1" spans="1:5">
      <c r="A175" s="317" t="s">
        <v>2813</v>
      </c>
      <c r="B175" s="315" t="s">
        <v>2814</v>
      </c>
      <c r="C175" s="369"/>
      <c r="D175" s="354"/>
      <c r="E175" s="322"/>
    </row>
    <row r="176" s="297" customFormat="1" ht="38.1" customHeight="1" spans="1:5">
      <c r="A176" s="317" t="s">
        <v>2815</v>
      </c>
      <c r="B176" s="318" t="s">
        <v>2816</v>
      </c>
      <c r="C176" s="369"/>
      <c r="D176" s="369"/>
      <c r="E176" s="322"/>
    </row>
    <row r="177" s="297" customFormat="1" ht="38.1" customHeight="1" spans="1:5">
      <c r="A177" s="317" t="s">
        <v>2817</v>
      </c>
      <c r="B177" s="318" t="s">
        <v>2818</v>
      </c>
      <c r="C177" s="369"/>
      <c r="D177" s="369">
        <v>0</v>
      </c>
      <c r="E177" s="322" t="str">
        <f t="shared" si="3"/>
        <v/>
      </c>
    </row>
    <row r="178" s="297" customFormat="1" ht="38.1" customHeight="1" spans="1:5">
      <c r="A178" s="317" t="s">
        <v>2819</v>
      </c>
      <c r="B178" s="318" t="s">
        <v>2820</v>
      </c>
      <c r="C178" s="369"/>
      <c r="D178" s="369"/>
      <c r="E178" s="322"/>
    </row>
    <row r="179" s="297" customFormat="1" ht="38.1" customHeight="1" spans="1:5">
      <c r="A179" s="317" t="s">
        <v>2821</v>
      </c>
      <c r="B179" s="318" t="s">
        <v>2822</v>
      </c>
      <c r="C179" s="369"/>
      <c r="D179" s="369"/>
      <c r="E179" s="322"/>
    </row>
    <row r="180" s="297" customFormat="1" ht="38.1" customHeight="1" spans="1:5">
      <c r="A180" s="317" t="s">
        <v>2823</v>
      </c>
      <c r="B180" s="318" t="s">
        <v>2824</v>
      </c>
      <c r="C180" s="369"/>
      <c r="D180" s="369">
        <v>0</v>
      </c>
      <c r="E180" s="322" t="str">
        <f t="shared" si="3"/>
        <v/>
      </c>
    </row>
    <row r="181" s="297" customFormat="1" ht="38.1" customHeight="1" spans="1:5">
      <c r="A181" s="317" t="s">
        <v>2825</v>
      </c>
      <c r="B181" s="318" t="s">
        <v>2826</v>
      </c>
      <c r="C181" s="369"/>
      <c r="D181" s="369"/>
      <c r="E181" s="322"/>
    </row>
    <row r="182" s="297" customFormat="1" ht="38.1" customHeight="1" spans="1:5">
      <c r="A182" s="317" t="s">
        <v>2827</v>
      </c>
      <c r="B182" s="318" t="s">
        <v>2828</v>
      </c>
      <c r="C182" s="369"/>
      <c r="D182" s="369">
        <v>0</v>
      </c>
      <c r="E182" s="322" t="str">
        <f t="shared" si="3"/>
        <v/>
      </c>
    </row>
    <row r="183" ht="38.1" customHeight="1" spans="1:5">
      <c r="A183" s="317" t="s">
        <v>2829</v>
      </c>
      <c r="B183" s="318" t="s">
        <v>2830</v>
      </c>
      <c r="C183" s="369"/>
      <c r="D183" s="369">
        <v>0</v>
      </c>
      <c r="E183" s="322" t="str">
        <f t="shared" si="3"/>
        <v/>
      </c>
    </row>
    <row r="184" ht="38.1" customHeight="1" spans="1:5">
      <c r="A184" s="317" t="s">
        <v>2831</v>
      </c>
      <c r="B184" s="318" t="s">
        <v>2832</v>
      </c>
      <c r="C184" s="369"/>
      <c r="D184" s="369">
        <f>SUM(D185:D186)</f>
        <v>0</v>
      </c>
      <c r="E184" s="322" t="str">
        <f t="shared" si="3"/>
        <v/>
      </c>
    </row>
    <row r="185" s="297" customFormat="1" ht="38.1" customHeight="1" spans="1:5">
      <c r="A185" s="317" t="s">
        <v>2833</v>
      </c>
      <c r="B185" s="318" t="s">
        <v>2755</v>
      </c>
      <c r="C185" s="369"/>
      <c r="D185" s="369">
        <v>0</v>
      </c>
      <c r="E185" s="322" t="str">
        <f t="shared" si="3"/>
        <v/>
      </c>
    </row>
    <row r="186" s="297" customFormat="1" ht="38.1" customHeight="1" spans="1:5">
      <c r="A186" s="317" t="s">
        <v>2834</v>
      </c>
      <c r="B186" s="318" t="s">
        <v>2835</v>
      </c>
      <c r="C186" s="369"/>
      <c r="D186" s="369">
        <v>0</v>
      </c>
      <c r="E186" s="322" t="str">
        <f t="shared" si="3"/>
        <v/>
      </c>
    </row>
    <row r="187" s="297" customFormat="1" ht="38.1" customHeight="1" spans="1:5">
      <c r="A187" s="317" t="s">
        <v>2836</v>
      </c>
      <c r="B187" s="315" t="s">
        <v>2837</v>
      </c>
      <c r="C187" s="369"/>
      <c r="D187" s="354"/>
      <c r="E187" s="322"/>
    </row>
    <row r="188" s="297" customFormat="1" ht="38.1" customHeight="1" spans="1:5">
      <c r="A188" s="317" t="s">
        <v>2838</v>
      </c>
      <c r="B188" s="318" t="s">
        <v>2755</v>
      </c>
      <c r="C188" s="369"/>
      <c r="D188" s="369"/>
      <c r="E188" s="322"/>
    </row>
    <row r="189" s="297" customFormat="1" ht="38.1" customHeight="1" spans="1:5">
      <c r="A189" s="317" t="s">
        <v>2839</v>
      </c>
      <c r="B189" s="318" t="s">
        <v>2840</v>
      </c>
      <c r="C189" s="369"/>
      <c r="D189" s="369"/>
      <c r="E189" s="322"/>
    </row>
    <row r="190" s="297" customFormat="1" ht="38.1" customHeight="1" spans="1:5">
      <c r="A190" s="317" t="s">
        <v>2841</v>
      </c>
      <c r="B190" s="318" t="s">
        <v>2842</v>
      </c>
      <c r="C190" s="369"/>
      <c r="D190" s="369">
        <v>0</v>
      </c>
      <c r="E190" s="322" t="str">
        <f t="shared" si="3"/>
        <v/>
      </c>
    </row>
    <row r="191" ht="38.1" customHeight="1" spans="1:5">
      <c r="A191" s="317" t="s">
        <v>2843</v>
      </c>
      <c r="B191" s="318" t="s">
        <v>2844</v>
      </c>
      <c r="C191" s="369"/>
      <c r="D191" s="369">
        <f>SUM(D192:D194)</f>
        <v>0</v>
      </c>
      <c r="E191" s="322" t="str">
        <f t="shared" si="3"/>
        <v/>
      </c>
    </row>
    <row r="192" ht="38.1" customHeight="1" spans="1:5">
      <c r="A192" s="317" t="s">
        <v>2845</v>
      </c>
      <c r="B192" s="318" t="s">
        <v>2774</v>
      </c>
      <c r="C192" s="369"/>
      <c r="D192" s="369">
        <v>0</v>
      </c>
      <c r="E192" s="322" t="str">
        <f t="shared" si="3"/>
        <v/>
      </c>
    </row>
    <row r="193" ht="38.1" customHeight="1" spans="1:5">
      <c r="A193" s="317" t="s">
        <v>2846</v>
      </c>
      <c r="B193" s="318" t="s">
        <v>2778</v>
      </c>
      <c r="C193" s="369"/>
      <c r="D193" s="369">
        <v>0</v>
      </c>
      <c r="E193" s="322" t="str">
        <f t="shared" si="3"/>
        <v/>
      </c>
    </row>
    <row r="194" s="297" customFormat="1" ht="38.1" customHeight="1" spans="1:5">
      <c r="A194" s="317" t="s">
        <v>2847</v>
      </c>
      <c r="B194" s="318" t="s">
        <v>2848</v>
      </c>
      <c r="C194" s="369"/>
      <c r="D194" s="369">
        <v>0</v>
      </c>
      <c r="E194" s="322" t="str">
        <f t="shared" si="3"/>
        <v/>
      </c>
    </row>
    <row r="195" ht="38.1" customHeight="1" spans="1:5">
      <c r="A195" s="311" t="s">
        <v>94</v>
      </c>
      <c r="B195" s="312" t="s">
        <v>2849</v>
      </c>
      <c r="C195" s="370"/>
      <c r="D195" s="352"/>
      <c r="E195" s="321"/>
    </row>
    <row r="196" ht="38.1" customHeight="1" spans="1:5">
      <c r="A196" s="317" t="s">
        <v>2850</v>
      </c>
      <c r="B196" s="315" t="s">
        <v>2851</v>
      </c>
      <c r="C196" s="369"/>
      <c r="D196" s="354"/>
      <c r="E196" s="322"/>
    </row>
    <row r="197" ht="38.1" customHeight="1" spans="1:5">
      <c r="A197" s="317" t="s">
        <v>2852</v>
      </c>
      <c r="B197" s="318" t="s">
        <v>2853</v>
      </c>
      <c r="C197" s="369"/>
      <c r="D197" s="369"/>
      <c r="E197" s="322"/>
    </row>
    <row r="198" s="297" customFormat="1" ht="38.1" customHeight="1" spans="1:5">
      <c r="A198" s="317" t="s">
        <v>2854</v>
      </c>
      <c r="B198" s="318" t="s">
        <v>2855</v>
      </c>
      <c r="C198" s="369"/>
      <c r="D198" s="369">
        <v>0</v>
      </c>
      <c r="E198" s="322" t="str">
        <f t="shared" si="3"/>
        <v/>
      </c>
    </row>
    <row r="199" s="297" customFormat="1" ht="38.1" customHeight="1" spans="1:5">
      <c r="A199" s="311" t="s">
        <v>116</v>
      </c>
      <c r="B199" s="312" t="s">
        <v>2856</v>
      </c>
      <c r="C199" s="370">
        <f>C200+C204++C213+C225</f>
        <v>18651</v>
      </c>
      <c r="D199" s="370">
        <f>D200+D204++D213+D225</f>
        <v>2838</v>
      </c>
      <c r="E199" s="321">
        <f>D199/C199-1</f>
        <v>-0.848</v>
      </c>
    </row>
    <row r="200" ht="38.1" customHeight="1" spans="1:5">
      <c r="A200" s="317" t="s">
        <v>2857</v>
      </c>
      <c r="B200" s="315" t="s">
        <v>2858</v>
      </c>
      <c r="C200" s="369">
        <f>SUM(C201:C212)</f>
        <v>13085</v>
      </c>
      <c r="D200" s="369"/>
      <c r="E200" s="321">
        <f>D200/C200-1</f>
        <v>-1</v>
      </c>
    </row>
    <row r="201" ht="38.1" customHeight="1" spans="1:5">
      <c r="A201" s="317" t="s">
        <v>2859</v>
      </c>
      <c r="B201" s="318" t="s">
        <v>2860</v>
      </c>
      <c r="C201" s="369"/>
      <c r="D201" s="369"/>
      <c r="E201" s="321"/>
    </row>
    <row r="202" s="297" customFormat="1" ht="38.1" customHeight="1" spans="1:5">
      <c r="A202" s="317" t="s">
        <v>2861</v>
      </c>
      <c r="B202" s="318" t="s">
        <v>2862</v>
      </c>
      <c r="C202" s="369">
        <v>5000</v>
      </c>
      <c r="D202" s="369"/>
      <c r="E202" s="321">
        <f>D202/C202-1</f>
        <v>-1</v>
      </c>
    </row>
    <row r="203" s="297" customFormat="1" ht="38.1" customHeight="1" spans="1:5">
      <c r="A203" s="317" t="s">
        <v>2863</v>
      </c>
      <c r="B203" s="318" t="s">
        <v>2864</v>
      </c>
      <c r="C203" s="369">
        <v>8085</v>
      </c>
      <c r="D203" s="369"/>
      <c r="E203" s="321">
        <f>D203/C203-1</f>
        <v>-1</v>
      </c>
    </row>
    <row r="204" ht="38.1" customHeight="1" spans="1:5">
      <c r="A204" s="317" t="s">
        <v>2865</v>
      </c>
      <c r="B204" s="315" t="s">
        <v>2866</v>
      </c>
      <c r="C204" s="369"/>
      <c r="D204" s="354"/>
      <c r="E204" s="322"/>
    </row>
    <row r="205" s="297" customFormat="1" ht="38.1" customHeight="1" spans="1:5">
      <c r="A205" s="317" t="s">
        <v>2867</v>
      </c>
      <c r="B205" s="318" t="s">
        <v>2868</v>
      </c>
      <c r="C205" s="369"/>
      <c r="D205" s="369"/>
      <c r="E205" s="322"/>
    </row>
    <row r="206" ht="38.1" customHeight="1" spans="1:5">
      <c r="A206" s="317" t="s">
        <v>2869</v>
      </c>
      <c r="B206" s="318" t="s">
        <v>2870</v>
      </c>
      <c r="C206" s="369"/>
      <c r="D206" s="369"/>
      <c r="E206" s="322"/>
    </row>
    <row r="207" ht="38.1" customHeight="1" spans="1:5">
      <c r="A207" s="317" t="s">
        <v>2871</v>
      </c>
      <c r="B207" s="318" t="s">
        <v>2872</v>
      </c>
      <c r="C207" s="369"/>
      <c r="D207" s="369"/>
      <c r="E207" s="322"/>
    </row>
    <row r="208" ht="38.1" customHeight="1" spans="1:5">
      <c r="A208" s="317" t="s">
        <v>2873</v>
      </c>
      <c r="B208" s="318" t="s">
        <v>2874</v>
      </c>
      <c r="C208" s="369"/>
      <c r="D208" s="369"/>
      <c r="E208" s="322"/>
    </row>
    <row r="209" ht="38.1" customHeight="1" spans="1:5">
      <c r="A209" s="317" t="s">
        <v>2875</v>
      </c>
      <c r="B209" s="318" t="s">
        <v>2876</v>
      </c>
      <c r="C209" s="369"/>
      <c r="D209" s="369"/>
      <c r="E209" s="322"/>
    </row>
    <row r="210" ht="38.1" customHeight="1" spans="1:5">
      <c r="A210" s="317" t="s">
        <v>2877</v>
      </c>
      <c r="B210" s="318" t="s">
        <v>2878</v>
      </c>
      <c r="C210" s="369"/>
      <c r="D210" s="369">
        <v>0</v>
      </c>
      <c r="E210" s="322" t="str">
        <f t="shared" si="3"/>
        <v/>
      </c>
    </row>
    <row r="211" s="297" customFormat="1" ht="38.1" customHeight="1" spans="1:5">
      <c r="A211" s="317" t="s">
        <v>2879</v>
      </c>
      <c r="B211" s="318" t="s">
        <v>2880</v>
      </c>
      <c r="C211" s="369"/>
      <c r="D211" s="369"/>
      <c r="E211" s="322"/>
    </row>
    <row r="212" ht="38.1" customHeight="1" spans="1:5">
      <c r="A212" s="317" t="s">
        <v>2881</v>
      </c>
      <c r="B212" s="318" t="s">
        <v>2882</v>
      </c>
      <c r="C212" s="369"/>
      <c r="D212" s="369"/>
      <c r="E212" s="322"/>
    </row>
    <row r="213" ht="38.1" customHeight="1" spans="1:5">
      <c r="A213" s="317" t="s">
        <v>2883</v>
      </c>
      <c r="B213" s="315" t="s">
        <v>2884</v>
      </c>
      <c r="C213" s="369">
        <f>SUM(C214:C224)</f>
        <v>566</v>
      </c>
      <c r="D213" s="369">
        <f>SUM(D214:D224)</f>
        <v>1838</v>
      </c>
      <c r="E213" s="321">
        <f>D213/C213-1</f>
        <v>2.247</v>
      </c>
    </row>
    <row r="214" ht="38.1" customHeight="1" spans="1:5">
      <c r="A214" s="326">
        <v>2296001</v>
      </c>
      <c r="B214" s="318" t="s">
        <v>2885</v>
      </c>
      <c r="C214" s="369">
        <v>8</v>
      </c>
      <c r="D214" s="369">
        <v>22</v>
      </c>
      <c r="E214" s="321">
        <f t="shared" ref="E214:E219" si="4">D214/C214-1</f>
        <v>1.75</v>
      </c>
    </row>
    <row r="215" s="297" customFormat="1" ht="38.1" customHeight="1" spans="1:5">
      <c r="A215" s="317" t="s">
        <v>2886</v>
      </c>
      <c r="B215" s="318" t="s">
        <v>2887</v>
      </c>
      <c r="C215" s="369">
        <v>55</v>
      </c>
      <c r="D215" s="369">
        <v>156</v>
      </c>
      <c r="E215" s="321">
        <f t="shared" si="4"/>
        <v>1.836</v>
      </c>
    </row>
    <row r="216" ht="38.1" customHeight="1" spans="1:5">
      <c r="A216" s="317" t="s">
        <v>2888</v>
      </c>
      <c r="B216" s="318" t="s">
        <v>2889</v>
      </c>
      <c r="C216" s="369">
        <v>16</v>
      </c>
      <c r="D216" s="369">
        <v>182</v>
      </c>
      <c r="E216" s="321">
        <f t="shared" si="4"/>
        <v>10.375</v>
      </c>
    </row>
    <row r="217" ht="38.1" customHeight="1" spans="1:5">
      <c r="A217" s="317" t="s">
        <v>2890</v>
      </c>
      <c r="B217" s="318" t="s">
        <v>2891</v>
      </c>
      <c r="C217" s="369">
        <v>13</v>
      </c>
      <c r="D217" s="369">
        <v>19</v>
      </c>
      <c r="E217" s="321">
        <f t="shared" si="4"/>
        <v>0.462</v>
      </c>
    </row>
    <row r="218" ht="38.1" customHeight="1" spans="1:5">
      <c r="A218" s="317" t="s">
        <v>2892</v>
      </c>
      <c r="B218" s="318" t="s">
        <v>2893</v>
      </c>
      <c r="C218" s="369"/>
      <c r="D218" s="369">
        <v>0</v>
      </c>
      <c r="E218" s="321"/>
    </row>
    <row r="219" ht="38.1" customHeight="1" spans="1:5">
      <c r="A219" s="317" t="s">
        <v>2894</v>
      </c>
      <c r="B219" s="318" t="s">
        <v>2895</v>
      </c>
      <c r="C219" s="369">
        <v>121</v>
      </c>
      <c r="D219" s="369">
        <v>905</v>
      </c>
      <c r="E219" s="321">
        <f t="shared" si="4"/>
        <v>6.479</v>
      </c>
    </row>
    <row r="220" s="297" customFormat="1" ht="38.1" customHeight="1" spans="1:5">
      <c r="A220" s="317" t="s">
        <v>2896</v>
      </c>
      <c r="B220" s="318" t="s">
        <v>2897</v>
      </c>
      <c r="C220" s="369"/>
      <c r="D220" s="369">
        <v>0</v>
      </c>
      <c r="E220" s="321"/>
    </row>
    <row r="221" s="297" customFormat="1" ht="38.1" customHeight="1" spans="1:5">
      <c r="A221" s="317" t="s">
        <v>2898</v>
      </c>
      <c r="B221" s="318" t="s">
        <v>2899</v>
      </c>
      <c r="C221" s="369"/>
      <c r="D221" s="369">
        <v>0</v>
      </c>
      <c r="E221" s="322"/>
    </row>
    <row r="222" s="297" customFormat="1" ht="38.1" customHeight="1" spans="1:5">
      <c r="A222" s="317" t="s">
        <v>2900</v>
      </c>
      <c r="B222" s="318" t="s">
        <v>2901</v>
      </c>
      <c r="C222" s="369"/>
      <c r="D222" s="369">
        <v>0</v>
      </c>
      <c r="E222" s="322"/>
    </row>
    <row r="223" ht="38.1" customHeight="1" spans="1:5">
      <c r="A223" s="317" t="s">
        <v>2902</v>
      </c>
      <c r="B223" s="318" t="s">
        <v>2903</v>
      </c>
      <c r="C223" s="369"/>
      <c r="D223" s="369">
        <v>0</v>
      </c>
      <c r="E223" s="322"/>
    </row>
    <row r="224" s="297" customFormat="1" ht="38.1" customHeight="1" spans="1:5">
      <c r="A224" s="317" t="s">
        <v>2904</v>
      </c>
      <c r="B224" s="318" t="s">
        <v>2905</v>
      </c>
      <c r="C224" s="369">
        <v>353</v>
      </c>
      <c r="D224" s="369">
        <v>554</v>
      </c>
      <c r="E224" s="321">
        <f>D224/C224-1</f>
        <v>0.569</v>
      </c>
    </row>
    <row r="225" s="297" customFormat="1" ht="38.1" customHeight="1" spans="1:5">
      <c r="A225" s="317" t="s">
        <v>2906</v>
      </c>
      <c r="B225" s="315" t="s">
        <v>2907</v>
      </c>
      <c r="C225" s="369">
        <f>C226</f>
        <v>5000</v>
      </c>
      <c r="D225" s="369">
        <f>D226</f>
        <v>1000</v>
      </c>
      <c r="E225" s="321">
        <f>D225/C225-1</f>
        <v>-0.8</v>
      </c>
    </row>
    <row r="226" s="297" customFormat="1" ht="38.1" customHeight="1" spans="1:5">
      <c r="A226" s="317" t="s">
        <v>2908</v>
      </c>
      <c r="B226" s="318" t="s">
        <v>2909</v>
      </c>
      <c r="C226" s="369">
        <v>5000</v>
      </c>
      <c r="D226" s="369">
        <v>1000</v>
      </c>
      <c r="E226" s="321">
        <f>D226/C226-1</f>
        <v>-0.8</v>
      </c>
    </row>
    <row r="227" s="297" customFormat="1" ht="38.1" customHeight="1" spans="1:5">
      <c r="A227" s="311" t="s">
        <v>112</v>
      </c>
      <c r="B227" s="312" t="s">
        <v>2910</v>
      </c>
      <c r="C227" s="370">
        <f>SUM(C228:C243)</f>
        <v>5491</v>
      </c>
      <c r="D227" s="370">
        <f>SUM(D228:D243)</f>
        <v>6430</v>
      </c>
      <c r="E227" s="321">
        <f>D227/C227-1</f>
        <v>0.171</v>
      </c>
    </row>
    <row r="228" s="297" customFormat="1" ht="38.1" customHeight="1" spans="1:5">
      <c r="A228" s="317" t="s">
        <v>2911</v>
      </c>
      <c r="B228" s="318" t="s">
        <v>2912</v>
      </c>
      <c r="C228" s="369"/>
      <c r="D228" s="369">
        <v>0</v>
      </c>
      <c r="E228" s="322" t="str">
        <f t="shared" ref="E228:E280" si="5">IF(C228&gt;0,D228/C228-1,IF(C228&lt;0,-(D228/C228-1),""))</f>
        <v/>
      </c>
    </row>
    <row r="229" s="297" customFormat="1" ht="38.1" customHeight="1" spans="1:5">
      <c r="A229" s="317" t="s">
        <v>2913</v>
      </c>
      <c r="B229" s="318" t="s">
        <v>2914</v>
      </c>
      <c r="C229" s="369"/>
      <c r="D229" s="369"/>
      <c r="E229" s="322" t="str">
        <f t="shared" si="5"/>
        <v/>
      </c>
    </row>
    <row r="230" s="297" customFormat="1" ht="38.1" customHeight="1" spans="1:5">
      <c r="A230" s="317" t="s">
        <v>2915</v>
      </c>
      <c r="B230" s="318" t="s">
        <v>2916</v>
      </c>
      <c r="C230" s="369"/>
      <c r="D230" s="369"/>
      <c r="E230" s="322" t="str">
        <f t="shared" si="5"/>
        <v/>
      </c>
    </row>
    <row r="231" s="297" customFormat="1" ht="38.1" customHeight="1" spans="1:5">
      <c r="A231" s="317" t="s">
        <v>2917</v>
      </c>
      <c r="B231" s="318" t="s">
        <v>2918</v>
      </c>
      <c r="C231" s="369">
        <v>357</v>
      </c>
      <c r="D231" s="369">
        <v>297</v>
      </c>
      <c r="E231" s="321">
        <f>D231/C231-1</f>
        <v>-0.168</v>
      </c>
    </row>
    <row r="232" s="297" customFormat="1" ht="38.1" customHeight="1" spans="1:5">
      <c r="A232" s="317" t="s">
        <v>2919</v>
      </c>
      <c r="B232" s="318" t="s">
        <v>2920</v>
      </c>
      <c r="C232" s="369"/>
      <c r="D232" s="369"/>
      <c r="E232" s="322" t="str">
        <f t="shared" si="5"/>
        <v/>
      </c>
    </row>
    <row r="233" ht="38.1" customHeight="1" spans="1:5">
      <c r="A233" s="317" t="s">
        <v>2921</v>
      </c>
      <c r="B233" s="318" t="s">
        <v>2922</v>
      </c>
      <c r="C233" s="369"/>
      <c r="D233" s="369"/>
      <c r="E233" s="322"/>
    </row>
    <row r="234" ht="38.1" customHeight="1" spans="1:5">
      <c r="A234" s="317" t="s">
        <v>2923</v>
      </c>
      <c r="B234" s="318" t="s">
        <v>2924</v>
      </c>
      <c r="C234" s="369"/>
      <c r="D234" s="369"/>
      <c r="E234" s="322"/>
    </row>
    <row r="235" ht="38.1" customHeight="1" spans="1:5">
      <c r="A235" s="317" t="s">
        <v>2925</v>
      </c>
      <c r="B235" s="318" t="s">
        <v>2926</v>
      </c>
      <c r="C235" s="369"/>
      <c r="D235" s="369"/>
      <c r="E235" s="322" t="str">
        <f t="shared" si="5"/>
        <v/>
      </c>
    </row>
    <row r="236" ht="38.1" customHeight="1" spans="1:5">
      <c r="A236" s="317" t="s">
        <v>2927</v>
      </c>
      <c r="B236" s="318" t="s">
        <v>2928</v>
      </c>
      <c r="C236" s="369"/>
      <c r="D236" s="369"/>
      <c r="E236" s="322" t="str">
        <f t="shared" si="5"/>
        <v/>
      </c>
    </row>
    <row r="237" ht="38.1" customHeight="1" spans="1:5">
      <c r="A237" s="317" t="s">
        <v>2929</v>
      </c>
      <c r="B237" s="318" t="s">
        <v>2930</v>
      </c>
      <c r="C237" s="369"/>
      <c r="D237" s="369"/>
      <c r="E237" s="322" t="str">
        <f t="shared" si="5"/>
        <v/>
      </c>
    </row>
    <row r="238" ht="38.1" customHeight="1" spans="1:5">
      <c r="A238" s="317" t="s">
        <v>2931</v>
      </c>
      <c r="B238" s="318" t="s">
        <v>2932</v>
      </c>
      <c r="C238" s="369"/>
      <c r="D238" s="369"/>
      <c r="E238" s="322" t="str">
        <f t="shared" si="5"/>
        <v/>
      </c>
    </row>
    <row r="239" ht="38.1" customHeight="1" spans="1:5">
      <c r="A239" s="317" t="s">
        <v>2933</v>
      </c>
      <c r="B239" s="318" t="s">
        <v>2934</v>
      </c>
      <c r="C239" s="369">
        <v>270</v>
      </c>
      <c r="D239" s="369">
        <v>270</v>
      </c>
      <c r="E239" s="321">
        <f>D239/C239-1</f>
        <v>0</v>
      </c>
    </row>
    <row r="240" s="297" customFormat="1" ht="38.1" customHeight="1" spans="1:5">
      <c r="A240" s="317" t="s">
        <v>2935</v>
      </c>
      <c r="B240" s="318" t="s">
        <v>2936</v>
      </c>
      <c r="C240" s="369"/>
      <c r="D240" s="369"/>
      <c r="E240" s="321"/>
    </row>
    <row r="241" s="297" customFormat="1" ht="38.1" customHeight="1" spans="1:5">
      <c r="A241" s="317" t="s">
        <v>2937</v>
      </c>
      <c r="B241" s="318" t="s">
        <v>2938</v>
      </c>
      <c r="C241" s="369"/>
      <c r="D241" s="369"/>
      <c r="E241" s="321"/>
    </row>
    <row r="242" s="297" customFormat="1" ht="38.1" customHeight="1" spans="1:5">
      <c r="A242" s="317" t="s">
        <v>2939</v>
      </c>
      <c r="B242" s="318" t="s">
        <v>2940</v>
      </c>
      <c r="C242" s="369">
        <v>4256</v>
      </c>
      <c r="D242" s="369">
        <v>4682</v>
      </c>
      <c r="E242" s="321">
        <f>D242/C242-1</f>
        <v>0.1</v>
      </c>
    </row>
    <row r="243" ht="38.1" customHeight="1" spans="1:5">
      <c r="A243" s="317" t="s">
        <v>2941</v>
      </c>
      <c r="B243" s="318" t="s">
        <v>2942</v>
      </c>
      <c r="C243" s="369">
        <v>608</v>
      </c>
      <c r="D243" s="369">
        <v>1181</v>
      </c>
      <c r="E243" s="321">
        <f>D243/C243-1</f>
        <v>0.942</v>
      </c>
    </row>
    <row r="244" s="297" customFormat="1" ht="38.1" customHeight="1" spans="1:5">
      <c r="A244" s="311" t="s">
        <v>114</v>
      </c>
      <c r="B244" s="312" t="s">
        <v>2943</v>
      </c>
      <c r="C244" s="370">
        <f>C245</f>
        <v>63</v>
      </c>
      <c r="D244" s="370">
        <f>D245</f>
        <v>54</v>
      </c>
      <c r="E244" s="321">
        <f>D244/C244-1</f>
        <v>-0.143</v>
      </c>
    </row>
    <row r="245" s="297" customFormat="1" ht="38.1" customHeight="1" spans="1:5">
      <c r="A245" s="326">
        <v>23304</v>
      </c>
      <c r="B245" s="315" t="s">
        <v>2944</v>
      </c>
      <c r="C245" s="369">
        <f>SUM(C246:C261)</f>
        <v>63</v>
      </c>
      <c r="D245" s="369">
        <f>SUM(D246:D261)</f>
        <v>54</v>
      </c>
      <c r="E245" s="321">
        <f>D245/C245-1</f>
        <v>-0.143</v>
      </c>
    </row>
    <row r="246" ht="38.1" customHeight="1" spans="1:5">
      <c r="A246" s="317" t="s">
        <v>2945</v>
      </c>
      <c r="B246" s="318" t="s">
        <v>2946</v>
      </c>
      <c r="C246" s="369"/>
      <c r="D246" s="369"/>
      <c r="E246" s="322" t="str">
        <f t="shared" si="5"/>
        <v/>
      </c>
    </row>
    <row r="247" s="297" customFormat="1" ht="38.1" customHeight="1" spans="1:5">
      <c r="A247" s="317" t="s">
        <v>2947</v>
      </c>
      <c r="B247" s="318" t="s">
        <v>2948</v>
      </c>
      <c r="C247" s="369"/>
      <c r="D247" s="369"/>
      <c r="E247" s="322" t="str">
        <f t="shared" si="5"/>
        <v/>
      </c>
    </row>
    <row r="248" ht="38.1" customHeight="1" spans="1:5">
      <c r="A248" s="317" t="s">
        <v>2949</v>
      </c>
      <c r="B248" s="318" t="s">
        <v>2950</v>
      </c>
      <c r="C248" s="369"/>
      <c r="D248" s="369"/>
      <c r="E248" s="322" t="str">
        <f t="shared" si="5"/>
        <v/>
      </c>
    </row>
    <row r="249" s="297" customFormat="1" ht="38.1" customHeight="1" spans="1:5">
      <c r="A249" s="317" t="s">
        <v>2951</v>
      </c>
      <c r="B249" s="318" t="s">
        <v>2952</v>
      </c>
      <c r="C249" s="369">
        <v>4</v>
      </c>
      <c r="D249" s="369"/>
      <c r="E249" s="321">
        <f>D249/C249-1</f>
        <v>-1</v>
      </c>
    </row>
    <row r="250" s="297" customFormat="1" ht="38.1" customHeight="1" spans="1:5">
      <c r="A250" s="317" t="s">
        <v>2953</v>
      </c>
      <c r="B250" s="318" t="s">
        <v>2954</v>
      </c>
      <c r="C250" s="369"/>
      <c r="D250" s="369"/>
      <c r="E250" s="322" t="str">
        <f t="shared" si="5"/>
        <v/>
      </c>
    </row>
    <row r="251" ht="38.1" customHeight="1" spans="1:5">
      <c r="A251" s="317" t="s">
        <v>2955</v>
      </c>
      <c r="B251" s="318" t="s">
        <v>2956</v>
      </c>
      <c r="C251" s="369"/>
      <c r="D251" s="369"/>
      <c r="E251" s="322" t="str">
        <f t="shared" si="5"/>
        <v/>
      </c>
    </row>
    <row r="252" ht="38.1" customHeight="1" spans="1:5">
      <c r="A252" s="317" t="s">
        <v>2957</v>
      </c>
      <c r="B252" s="318" t="s">
        <v>2958</v>
      </c>
      <c r="C252" s="369"/>
      <c r="D252" s="369"/>
      <c r="E252" s="322"/>
    </row>
    <row r="253" ht="38.1" customHeight="1" spans="1:5">
      <c r="A253" s="317" t="s">
        <v>2959</v>
      </c>
      <c r="B253" s="318" t="s">
        <v>2960</v>
      </c>
      <c r="C253" s="369"/>
      <c r="D253" s="369"/>
      <c r="E253" s="322" t="str">
        <f t="shared" si="5"/>
        <v/>
      </c>
    </row>
    <row r="254" ht="38.1" customHeight="1" spans="1:5">
      <c r="A254" s="317" t="s">
        <v>2961</v>
      </c>
      <c r="B254" s="318" t="s">
        <v>2962</v>
      </c>
      <c r="C254" s="369"/>
      <c r="D254" s="369"/>
      <c r="E254" s="322" t="str">
        <f t="shared" si="5"/>
        <v/>
      </c>
    </row>
    <row r="255" ht="38.1" customHeight="1" spans="1:5">
      <c r="A255" s="317" t="s">
        <v>2963</v>
      </c>
      <c r="B255" s="318" t="s">
        <v>2964</v>
      </c>
      <c r="C255" s="369"/>
      <c r="D255" s="369">
        <v>0</v>
      </c>
      <c r="E255" s="322" t="str">
        <f t="shared" si="5"/>
        <v/>
      </c>
    </row>
    <row r="256" ht="38.1" customHeight="1" spans="1:5">
      <c r="A256" s="317" t="s">
        <v>2965</v>
      </c>
      <c r="B256" s="318" t="s">
        <v>2966</v>
      </c>
      <c r="C256" s="369"/>
      <c r="D256" s="369">
        <v>0</v>
      </c>
      <c r="E256" s="322" t="str">
        <f t="shared" si="5"/>
        <v/>
      </c>
    </row>
    <row r="257" ht="38.1" customHeight="1" spans="1:5">
      <c r="A257" s="317" t="s">
        <v>2967</v>
      </c>
      <c r="B257" s="318" t="s">
        <v>2968</v>
      </c>
      <c r="C257" s="369"/>
      <c r="D257" s="369"/>
      <c r="E257" s="322"/>
    </row>
    <row r="258" ht="38.1" customHeight="1" spans="1:5">
      <c r="A258" s="317" t="s">
        <v>2969</v>
      </c>
      <c r="B258" s="318" t="s">
        <v>2970</v>
      </c>
      <c r="C258" s="369"/>
      <c r="D258" s="369"/>
      <c r="E258" s="322"/>
    </row>
    <row r="259" s="297" customFormat="1" ht="38.1" customHeight="1" spans="1:5">
      <c r="A259" s="317" t="s">
        <v>2971</v>
      </c>
      <c r="B259" s="318" t="s">
        <v>2972</v>
      </c>
      <c r="C259" s="369"/>
      <c r="D259" s="369"/>
      <c r="E259" s="322"/>
    </row>
    <row r="260" ht="38.1" customHeight="1" spans="1:5">
      <c r="A260" s="317" t="s">
        <v>2973</v>
      </c>
      <c r="B260" s="318" t="s">
        <v>2974</v>
      </c>
      <c r="C260" s="369">
        <v>5</v>
      </c>
      <c r="D260" s="369">
        <v>34</v>
      </c>
      <c r="E260" s="322">
        <f>D260/C260-1</f>
        <v>5.8</v>
      </c>
    </row>
    <row r="261" ht="38.1" customHeight="1" spans="1:5">
      <c r="A261" s="317" t="s">
        <v>2975</v>
      </c>
      <c r="B261" s="318" t="s">
        <v>2976</v>
      </c>
      <c r="C261" s="369">
        <v>54</v>
      </c>
      <c r="D261" s="369">
        <v>20</v>
      </c>
      <c r="E261" s="322">
        <f>D261/C261-1</f>
        <v>-0.63</v>
      </c>
    </row>
    <row r="262" ht="38.1" customHeight="1" spans="1:5">
      <c r="A262" s="325" t="s">
        <v>2977</v>
      </c>
      <c r="B262" s="312" t="s">
        <v>2978</v>
      </c>
      <c r="C262" s="370"/>
      <c r="D262" s="352"/>
      <c r="E262" s="321"/>
    </row>
    <row r="263" ht="38.1" customHeight="1" spans="1:5">
      <c r="A263" s="326" t="s">
        <v>2979</v>
      </c>
      <c r="B263" s="315" t="s">
        <v>2980</v>
      </c>
      <c r="C263" s="369"/>
      <c r="D263" s="354"/>
      <c r="E263" s="322"/>
    </row>
    <row r="264" ht="38.1" customHeight="1" spans="1:5">
      <c r="A264" s="326" t="s">
        <v>2981</v>
      </c>
      <c r="B264" s="318" t="s">
        <v>2982</v>
      </c>
      <c r="C264" s="369"/>
      <c r="D264" s="369"/>
      <c r="E264" s="322"/>
    </row>
    <row r="265" ht="38.1" customHeight="1" spans="1:5">
      <c r="A265" s="326" t="s">
        <v>2983</v>
      </c>
      <c r="B265" s="318" t="s">
        <v>2984</v>
      </c>
      <c r="C265" s="369"/>
      <c r="D265" s="369"/>
      <c r="E265" s="322" t="str">
        <f t="shared" si="5"/>
        <v/>
      </c>
    </row>
    <row r="266" ht="38.1" customHeight="1" spans="1:5">
      <c r="A266" s="326" t="s">
        <v>2985</v>
      </c>
      <c r="B266" s="318" t="s">
        <v>2986</v>
      </c>
      <c r="C266" s="369"/>
      <c r="D266" s="369"/>
      <c r="E266" s="322"/>
    </row>
    <row r="267" ht="38.1" customHeight="1" spans="1:5">
      <c r="A267" s="326" t="s">
        <v>2987</v>
      </c>
      <c r="B267" s="318" t="s">
        <v>2988</v>
      </c>
      <c r="C267" s="369"/>
      <c r="D267" s="369"/>
      <c r="E267" s="322" t="str">
        <f t="shared" si="5"/>
        <v/>
      </c>
    </row>
    <row r="268" ht="38.1" customHeight="1" spans="1:5">
      <c r="A268" s="326" t="s">
        <v>2989</v>
      </c>
      <c r="B268" s="318" t="s">
        <v>2990</v>
      </c>
      <c r="C268" s="369"/>
      <c r="D268" s="369"/>
      <c r="E268" s="322"/>
    </row>
    <row r="269" ht="38.1" customHeight="1" spans="1:5">
      <c r="A269" s="326" t="s">
        <v>2991</v>
      </c>
      <c r="B269" s="318" t="s">
        <v>2992</v>
      </c>
      <c r="C269" s="369"/>
      <c r="D269" s="369"/>
      <c r="E269" s="322"/>
    </row>
    <row r="270" ht="38.1" customHeight="1" spans="1:5">
      <c r="A270" s="326" t="s">
        <v>2993</v>
      </c>
      <c r="B270" s="318" t="s">
        <v>2994</v>
      </c>
      <c r="C270" s="369"/>
      <c r="D270" s="369"/>
      <c r="E270" s="322"/>
    </row>
    <row r="271" ht="38.1" customHeight="1" spans="1:5">
      <c r="A271" s="326" t="s">
        <v>2995</v>
      </c>
      <c r="B271" s="318" t="s">
        <v>2996</v>
      </c>
      <c r="C271" s="369"/>
      <c r="D271" s="369"/>
      <c r="E271" s="322"/>
    </row>
    <row r="272" ht="38.1" customHeight="1" spans="1:5">
      <c r="A272" s="326" t="s">
        <v>2997</v>
      </c>
      <c r="B272" s="318" t="s">
        <v>2998</v>
      </c>
      <c r="C272" s="369"/>
      <c r="D272" s="369"/>
      <c r="E272" s="322"/>
    </row>
    <row r="273" ht="38.1" customHeight="1" spans="1:5">
      <c r="A273" s="326" t="s">
        <v>2999</v>
      </c>
      <c r="B273" s="318" t="s">
        <v>3000</v>
      </c>
      <c r="C273" s="369"/>
      <c r="D273" s="369"/>
      <c r="E273" s="322"/>
    </row>
    <row r="274" ht="38.1" customHeight="1" spans="1:5">
      <c r="A274" s="326" t="s">
        <v>3001</v>
      </c>
      <c r="B274" s="318" t="s">
        <v>3002</v>
      </c>
      <c r="C274" s="369"/>
      <c r="D274" s="369"/>
      <c r="E274" s="322"/>
    </row>
    <row r="275" ht="38.1" customHeight="1" spans="1:5">
      <c r="A275" s="326" t="s">
        <v>3003</v>
      </c>
      <c r="B275" s="318" t="s">
        <v>3004</v>
      </c>
      <c r="C275" s="369"/>
      <c r="D275" s="369"/>
      <c r="E275" s="322"/>
    </row>
    <row r="276" ht="38.1" customHeight="1" spans="1:5">
      <c r="A276" s="326" t="s">
        <v>3005</v>
      </c>
      <c r="B276" s="315" t="s">
        <v>3006</v>
      </c>
      <c r="C276" s="369"/>
      <c r="D276" s="354"/>
      <c r="E276" s="322"/>
    </row>
    <row r="277" ht="38.1" customHeight="1" spans="1:5">
      <c r="A277" s="326" t="s">
        <v>3007</v>
      </c>
      <c r="B277" s="318" t="s">
        <v>3008</v>
      </c>
      <c r="C277" s="369"/>
      <c r="D277" s="369"/>
      <c r="E277" s="322" t="str">
        <f t="shared" si="5"/>
        <v/>
      </c>
    </row>
    <row r="278" ht="38.1" customHeight="1" spans="1:5">
      <c r="A278" s="326" t="s">
        <v>3009</v>
      </c>
      <c r="B278" s="318" t="s">
        <v>3010</v>
      </c>
      <c r="C278" s="369"/>
      <c r="D278" s="369"/>
      <c r="E278" s="322" t="str">
        <f t="shared" si="5"/>
        <v/>
      </c>
    </row>
    <row r="279" ht="38.1" customHeight="1" spans="1:5">
      <c r="A279" s="326" t="s">
        <v>3011</v>
      </c>
      <c r="B279" s="318" t="s">
        <v>3012</v>
      </c>
      <c r="C279" s="369"/>
      <c r="D279" s="369"/>
      <c r="E279" s="322" t="str">
        <f t="shared" si="5"/>
        <v/>
      </c>
    </row>
    <row r="280" ht="38.1" customHeight="1" spans="1:5">
      <c r="A280" s="326" t="s">
        <v>3013</v>
      </c>
      <c r="B280" s="318" t="s">
        <v>3014</v>
      </c>
      <c r="C280" s="369"/>
      <c r="D280" s="369"/>
      <c r="E280" s="322" t="str">
        <f t="shared" si="5"/>
        <v/>
      </c>
    </row>
    <row r="281" ht="38.1" customHeight="1" spans="1:5">
      <c r="A281" s="326" t="s">
        <v>3015</v>
      </c>
      <c r="B281" s="318" t="s">
        <v>3016</v>
      </c>
      <c r="C281" s="369"/>
      <c r="D281" s="369"/>
      <c r="E281" s="322"/>
    </row>
    <row r="282" ht="38.1" customHeight="1" spans="1:5">
      <c r="A282" s="326" t="s">
        <v>3017</v>
      </c>
      <c r="B282" s="318" t="s">
        <v>3018</v>
      </c>
      <c r="C282" s="369"/>
      <c r="D282" s="369"/>
      <c r="E282" s="322"/>
    </row>
    <row r="283" ht="38.1" customHeight="1" spans="1:5">
      <c r="A283" s="311"/>
      <c r="B283" s="312"/>
      <c r="C283" s="371"/>
      <c r="D283" s="372"/>
      <c r="E283" s="353"/>
    </row>
    <row r="284" ht="38.1" customHeight="1" spans="1:5">
      <c r="A284" s="328"/>
      <c r="B284" s="329" t="s">
        <v>3019</v>
      </c>
      <c r="C284" s="370">
        <f>C4+C20+C32+C43+C104+C143+C195+C199+C227+C244+C262</f>
        <v>47004</v>
      </c>
      <c r="D284" s="370">
        <f>D4+D20+D32+D43+D104+D143+D195+D199+D227+D244+D262</f>
        <v>49237</v>
      </c>
      <c r="E284" s="321">
        <f>D284/C284-1</f>
        <v>0.048</v>
      </c>
    </row>
    <row r="285" ht="38.1" customHeight="1" spans="1:5">
      <c r="A285" s="373" t="s">
        <v>3020</v>
      </c>
      <c r="B285" s="332" t="s">
        <v>119</v>
      </c>
      <c r="C285" s="359">
        <f>C286+C289+C290</f>
        <v>9573</v>
      </c>
      <c r="D285" s="359">
        <f>D286+D289+D290</f>
        <v>30949</v>
      </c>
      <c r="E285" s="321">
        <f t="shared" ref="E285:E292" si="6">D285/C285-1</f>
        <v>2.233</v>
      </c>
    </row>
    <row r="286" ht="38.1" customHeight="1" spans="1:5">
      <c r="A286" s="373" t="s">
        <v>3021</v>
      </c>
      <c r="B286" s="374" t="s">
        <v>3022</v>
      </c>
      <c r="C286" s="359">
        <f>C287+C288</f>
        <v>426</v>
      </c>
      <c r="D286" s="359">
        <f>SUM(D287:D288)</f>
        <v>0</v>
      </c>
      <c r="E286" s="321">
        <f t="shared" si="6"/>
        <v>-1</v>
      </c>
    </row>
    <row r="287" ht="38.1" customHeight="1" spans="1:5">
      <c r="A287" s="375" t="s">
        <v>3023</v>
      </c>
      <c r="B287" s="338" t="s">
        <v>3024</v>
      </c>
      <c r="C287" s="376">
        <v>426</v>
      </c>
      <c r="D287" s="376"/>
      <c r="E287" s="321">
        <f t="shared" si="6"/>
        <v>-1</v>
      </c>
    </row>
    <row r="288" ht="38.1" customHeight="1" spans="1:5">
      <c r="A288" s="375" t="s">
        <v>3025</v>
      </c>
      <c r="B288" s="338" t="s">
        <v>3026</v>
      </c>
      <c r="C288" s="376"/>
      <c r="D288" s="376"/>
      <c r="E288" s="321"/>
    </row>
    <row r="289" ht="38.1" customHeight="1" spans="1:5">
      <c r="A289" s="377" t="s">
        <v>3027</v>
      </c>
      <c r="B289" s="334" t="s">
        <v>3028</v>
      </c>
      <c r="C289" s="362">
        <v>2594</v>
      </c>
      <c r="D289" s="362">
        <v>30949</v>
      </c>
      <c r="E289" s="321">
        <f t="shared" si="6"/>
        <v>10.931</v>
      </c>
    </row>
    <row r="290" ht="38.1" customHeight="1" spans="1:5">
      <c r="A290" s="377" t="s">
        <v>3029</v>
      </c>
      <c r="B290" s="334" t="s">
        <v>3030</v>
      </c>
      <c r="C290" s="362">
        <v>6553</v>
      </c>
      <c r="D290" s="362"/>
      <c r="E290" s="321">
        <f t="shared" si="6"/>
        <v>-1</v>
      </c>
    </row>
    <row r="291" ht="38.1" customHeight="1" spans="1:5">
      <c r="A291" s="377" t="s">
        <v>3031</v>
      </c>
      <c r="B291" s="340" t="s">
        <v>3032</v>
      </c>
      <c r="C291" s="358">
        <v>47120</v>
      </c>
      <c r="D291" s="358"/>
      <c r="E291" s="321">
        <f t="shared" si="6"/>
        <v>-1</v>
      </c>
    </row>
    <row r="292" ht="38.1" customHeight="1" spans="1:5">
      <c r="A292" s="378"/>
      <c r="B292" s="342" t="s">
        <v>126</v>
      </c>
      <c r="C292" s="358">
        <f>C284+C285+C291</f>
        <v>103697</v>
      </c>
      <c r="D292" s="358">
        <f>D284+D285+D291</f>
        <v>80186</v>
      </c>
      <c r="E292" s="321">
        <f t="shared" si="6"/>
        <v>-0.227</v>
      </c>
    </row>
    <row r="293" spans="1:5">
      <c r="C293" s="379"/>
    </row>
    <row r="295" spans="1:5">
      <c r="C295" s="379"/>
    </row>
    <row r="297" spans="1:5">
      <c r="C297" s="379"/>
    </row>
    <row r="298" spans="1:5">
      <c r="C298" s="379"/>
    </row>
    <row r="300" spans="1:5">
      <c r="C300" s="379"/>
    </row>
    <row r="301" spans="1:5">
      <c r="C301" s="379"/>
    </row>
    <row r="302" spans="1:5">
      <c r="C302" s="379"/>
    </row>
    <row r="303" spans="1:5">
      <c r="C303" s="379"/>
    </row>
    <row r="305" spans="3:3">
      <c r="C305" s="379"/>
    </row>
  </sheetData>
  <sheetProtection algorithmName="SHA-512" hashValue="68hrfYP7hLYaDBskMmEhnoE3SFqCQzyDeCz0c7jQhwHLZ4eGy3iu2RHrRJeQ8H4sqM8waCRk5HYjnmJUAQKpyQ==" saltValue="71GKf5oT/Iap0oPP7b6Fdw==" spinCount="100000" sheet="1" selectLockedCells="1" selectUnlockedCells="1" objects="1"/>
  <mergeCells count="1">
    <mergeCell ref="B1:E1"/>
  </mergeCells>
  <conditionalFormatting sqref="B291">
    <cfRule type="expression" dxfId="1" priority="4" stopIfTrue="1">
      <formula>"len($A:$A)=3"</formula>
    </cfRule>
  </conditionalFormatting>
  <conditionalFormatting sqref="C291">
    <cfRule type="expression" dxfId="1" priority="1" stopIfTrue="1">
      <formula>"len($A:$A)=3"</formula>
    </cfRule>
  </conditionalFormatting>
  <conditionalFormatting sqref="D291">
    <cfRule type="expression" dxfId="1" priority="2" stopIfTrue="1">
      <formula>"len($A:$A)=3"</formula>
    </cfRule>
  </conditionalFormatting>
  <printOptions horizontalCentered="1"/>
  <pageMargins left="0.471527777777778" right="0.393055555555556" top="0.747916666666667" bottom="0.747916666666667" header="0.313888888888889" footer="0.313888888888889"/>
  <pageSetup paperSize="9" scale="75" orientation="portrait"/>
  <headerFooter alignWithMargins="0">
    <oddFooter>&amp;C&amp;16- &amp;P -</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F0"/>
  </sheetPr>
  <dimension ref="A1:E37"/>
  <sheetViews>
    <sheetView showGridLines="0" showZeros="0" view="pageBreakPreview" zoomScaleNormal="115" workbookViewId="0">
      <pane ySplit="3" topLeftCell="A33" activePane="bottomLeft" state="frozen"/>
      <selection/>
      <selection pane="bottomLeft" activeCell="C10" sqref="C10"/>
    </sheetView>
  </sheetViews>
  <sheetFormatPr defaultColWidth="9" defaultRowHeight="14.25" outlineLevelCol="4"/>
  <cols>
    <col min="1" max="1" width="15" style="160" customWidth="1"/>
    <col min="2" max="2" width="50.7583333333333" style="160" customWidth="1"/>
    <col min="3" max="4" width="20.6333333333333" style="160" customWidth="1"/>
    <col min="5" max="5" width="20.6333333333333" style="345" customWidth="1"/>
    <col min="6" max="16384" width="9" style="160"/>
  </cols>
  <sheetData>
    <row r="1" ht="45" customHeight="1" spans="1:5">
      <c r="A1" s="162"/>
      <c r="B1" s="346" t="s">
        <v>3033</v>
      </c>
      <c r="C1" s="346"/>
      <c r="D1" s="346"/>
      <c r="E1" s="346"/>
    </row>
    <row r="2" s="343" customFormat="1" ht="20.1" customHeight="1" spans="1:5">
      <c r="A2" s="347"/>
      <c r="B2" s="348"/>
      <c r="C2" s="348"/>
      <c r="D2" s="348"/>
      <c r="E2" s="349" t="s">
        <v>2</v>
      </c>
    </row>
    <row r="3" s="344" customFormat="1" ht="45" customHeight="1" spans="1:5">
      <c r="A3" s="350" t="s">
        <v>3</v>
      </c>
      <c r="B3" s="351" t="s">
        <v>4</v>
      </c>
      <c r="C3" s="181" t="s">
        <v>5</v>
      </c>
      <c r="D3" s="181" t="s">
        <v>6</v>
      </c>
      <c r="E3" s="181" t="s">
        <v>128</v>
      </c>
    </row>
    <row r="4" s="344" customFormat="1" ht="36" customHeight="1" spans="1:5">
      <c r="A4" s="317" t="s">
        <v>2486</v>
      </c>
      <c r="B4" s="312" t="s">
        <v>2487</v>
      </c>
      <c r="C4" s="352"/>
      <c r="D4" s="352"/>
      <c r="E4" s="321"/>
    </row>
    <row r="5" ht="36" customHeight="1" spans="1:5">
      <c r="A5" s="317" t="s">
        <v>2488</v>
      </c>
      <c r="B5" s="312" t="s">
        <v>2489</v>
      </c>
      <c r="C5" s="352"/>
      <c r="D5" s="352"/>
      <c r="E5" s="353"/>
    </row>
    <row r="6" ht="36" customHeight="1" spans="1:5">
      <c r="A6" s="317" t="s">
        <v>2490</v>
      </c>
      <c r="B6" s="312" t="s">
        <v>2491</v>
      </c>
      <c r="C6" s="352"/>
      <c r="D6" s="352"/>
      <c r="E6" s="353"/>
    </row>
    <row r="7" ht="36" customHeight="1" spans="1:5">
      <c r="A7" s="317" t="s">
        <v>2492</v>
      </c>
      <c r="B7" s="312" t="s">
        <v>2493</v>
      </c>
      <c r="C7" s="352"/>
      <c r="D7" s="352"/>
      <c r="E7" s="353"/>
    </row>
    <row r="8" ht="36" customHeight="1" spans="1:5">
      <c r="A8" s="317" t="s">
        <v>2494</v>
      </c>
      <c r="B8" s="312" t="s">
        <v>2495</v>
      </c>
      <c r="C8" s="352"/>
      <c r="D8" s="352"/>
      <c r="E8" s="353"/>
    </row>
    <row r="9" ht="36" customHeight="1" spans="1:5">
      <c r="A9" s="317" t="s">
        <v>2496</v>
      </c>
      <c r="B9" s="312" t="s">
        <v>2497</v>
      </c>
      <c r="C9" s="352"/>
      <c r="D9" s="352"/>
      <c r="E9" s="353"/>
    </row>
    <row r="10" ht="36" customHeight="1" spans="1:5">
      <c r="A10" s="317" t="s">
        <v>2498</v>
      </c>
      <c r="B10" s="312" t="s">
        <v>2499</v>
      </c>
      <c r="C10" s="352">
        <v>5</v>
      </c>
      <c r="D10" s="352">
        <f>SUM(D11:D15)</f>
        <v>40000</v>
      </c>
      <c r="E10" s="353">
        <f>D10/C10-1</f>
        <v>7999</v>
      </c>
    </row>
    <row r="11" ht="36" customHeight="1" spans="1:5">
      <c r="A11" s="317" t="s">
        <v>2500</v>
      </c>
      <c r="B11" s="318" t="s">
        <v>2501</v>
      </c>
      <c r="C11" s="354">
        <v>11309</v>
      </c>
      <c r="D11" s="354">
        <v>40000</v>
      </c>
      <c r="E11" s="353">
        <f>D11/C11-1</f>
        <v>2.537</v>
      </c>
    </row>
    <row r="12" ht="36" customHeight="1" spans="1:5">
      <c r="A12" s="317" t="s">
        <v>2502</v>
      </c>
      <c r="B12" s="318" t="s">
        <v>2503</v>
      </c>
      <c r="C12" s="354">
        <v>414</v>
      </c>
      <c r="D12" s="354">
        <v>0</v>
      </c>
      <c r="E12" s="353">
        <f>D12/C12-1</f>
        <v>-1</v>
      </c>
    </row>
    <row r="13" ht="36" customHeight="1" spans="1:5">
      <c r="A13" s="317" t="s">
        <v>2504</v>
      </c>
      <c r="B13" s="318" t="s">
        <v>2505</v>
      </c>
      <c r="C13" s="354"/>
      <c r="D13" s="354">
        <v>0</v>
      </c>
      <c r="E13" s="353"/>
    </row>
    <row r="14" ht="36" customHeight="1" spans="1:5">
      <c r="A14" s="317" t="s">
        <v>2506</v>
      </c>
      <c r="B14" s="318" t="s">
        <v>2507</v>
      </c>
      <c r="C14" s="354">
        <v>-54</v>
      </c>
      <c r="D14" s="354">
        <v>0</v>
      </c>
      <c r="E14" s="353">
        <f>D14/C14-1</f>
        <v>-1</v>
      </c>
    </row>
    <row r="15" ht="36" customHeight="1" spans="1:5">
      <c r="A15" s="317" t="s">
        <v>2508</v>
      </c>
      <c r="B15" s="315" t="s">
        <v>2509</v>
      </c>
      <c r="C15" s="354"/>
      <c r="D15" s="354">
        <v>0</v>
      </c>
      <c r="E15" s="353"/>
    </row>
    <row r="16" ht="36" customHeight="1" spans="1:5">
      <c r="A16" s="355" t="s">
        <v>2510</v>
      </c>
      <c r="B16" s="169" t="s">
        <v>2511</v>
      </c>
      <c r="C16" s="352"/>
      <c r="D16" s="352"/>
      <c r="E16" s="353"/>
    </row>
    <row r="17" ht="36" customHeight="1" spans="1:5">
      <c r="A17" s="355" t="s">
        <v>2512</v>
      </c>
      <c r="B17" s="169" t="s">
        <v>2513</v>
      </c>
      <c r="C17" s="352">
        <f>C18+C19</f>
        <v>217</v>
      </c>
      <c r="D17" s="352">
        <f>D18+D19</f>
        <v>280</v>
      </c>
      <c r="E17" s="353">
        <f t="shared" ref="E15:E20" si="0">D17/C17-1</f>
        <v>0.29</v>
      </c>
    </row>
    <row r="18" ht="36" customHeight="1" spans="1:5">
      <c r="A18" s="355" t="s">
        <v>2514</v>
      </c>
      <c r="B18" s="189" t="s">
        <v>2515</v>
      </c>
      <c r="C18" s="354">
        <v>140</v>
      </c>
      <c r="D18" s="354">
        <v>200</v>
      </c>
      <c r="E18" s="353">
        <f t="shared" si="0"/>
        <v>0.429</v>
      </c>
    </row>
    <row r="19" ht="36" customHeight="1" spans="1:5">
      <c r="A19" s="355" t="s">
        <v>2516</v>
      </c>
      <c r="B19" s="189" t="s">
        <v>2517</v>
      </c>
      <c r="C19" s="354">
        <v>77</v>
      </c>
      <c r="D19" s="354">
        <v>80</v>
      </c>
      <c r="E19" s="353">
        <f t="shared" si="0"/>
        <v>0.039</v>
      </c>
    </row>
    <row r="20" ht="36" customHeight="1" spans="1:5">
      <c r="A20" s="355" t="s">
        <v>2518</v>
      </c>
      <c r="B20" s="169" t="s">
        <v>2519</v>
      </c>
      <c r="C20" s="352">
        <v>500</v>
      </c>
      <c r="D20" s="352">
        <v>320</v>
      </c>
      <c r="E20" s="353">
        <f t="shared" si="0"/>
        <v>-0.36</v>
      </c>
    </row>
    <row r="21" ht="36" customHeight="1" spans="1:5">
      <c r="A21" s="355" t="s">
        <v>2520</v>
      </c>
      <c r="B21" s="169" t="s">
        <v>2521</v>
      </c>
      <c r="C21" s="352"/>
      <c r="D21" s="352"/>
      <c r="E21" s="353"/>
    </row>
    <row r="22" ht="36" customHeight="1" spans="1:5">
      <c r="A22" s="355" t="s">
        <v>2522</v>
      </c>
      <c r="B22" s="169" t="s">
        <v>2523</v>
      </c>
      <c r="C22" s="352"/>
      <c r="D22" s="352"/>
      <c r="E22" s="353"/>
    </row>
    <row r="23" ht="36" customHeight="1" spans="1:5">
      <c r="A23" s="317" t="s">
        <v>2524</v>
      </c>
      <c r="B23" s="312" t="s">
        <v>2525</v>
      </c>
      <c r="C23" s="352"/>
      <c r="D23" s="352"/>
      <c r="E23" s="353"/>
    </row>
    <row r="24" ht="36" customHeight="1" spans="1:5">
      <c r="A24" s="317" t="s">
        <v>2526</v>
      </c>
      <c r="B24" s="312" t="s">
        <v>2527</v>
      </c>
      <c r="C24" s="352">
        <v>485</v>
      </c>
      <c r="D24" s="352">
        <v>500</v>
      </c>
      <c r="E24" s="353">
        <f>D24/C24-1</f>
        <v>0.031</v>
      </c>
    </row>
    <row r="25" ht="36" customHeight="1" spans="1:5">
      <c r="A25" s="317" t="s">
        <v>2528</v>
      </c>
      <c r="B25" s="312" t="s">
        <v>2529</v>
      </c>
      <c r="C25" s="352"/>
      <c r="D25" s="352"/>
      <c r="E25" s="353"/>
    </row>
    <row r="26" ht="36" customHeight="1" spans="1:5">
      <c r="A26" s="317" t="s">
        <v>2530</v>
      </c>
      <c r="B26" s="312" t="s">
        <v>2531</v>
      </c>
      <c r="C26" s="352">
        <v>4823</v>
      </c>
      <c r="D26" s="352">
        <v>24733</v>
      </c>
      <c r="E26" s="353">
        <f>D26/C26-1</f>
        <v>4.128</v>
      </c>
    </row>
    <row r="27" ht="36" customHeight="1" spans="1:5">
      <c r="A27" s="317" t="s">
        <v>2532</v>
      </c>
      <c r="B27" s="312" t="s">
        <v>2533</v>
      </c>
      <c r="C27" s="352"/>
      <c r="D27" s="352"/>
      <c r="E27" s="353"/>
    </row>
    <row r="28" ht="36" customHeight="1" spans="1:5">
      <c r="A28" s="317"/>
      <c r="B28" s="315"/>
      <c r="C28" s="354"/>
      <c r="D28" s="354"/>
      <c r="E28" s="353"/>
    </row>
    <row r="29" ht="36" customHeight="1" spans="1:5">
      <c r="A29" s="328"/>
      <c r="B29" s="329" t="s">
        <v>3034</v>
      </c>
      <c r="C29" s="352">
        <f>C4+C5+C6+C7+C8+C9+C10+C17+C16+C20+C21+C22+C23+C24+C25+C26+C27</f>
        <v>6030</v>
      </c>
      <c r="D29" s="352">
        <f>D4+D5+D6+D7+D8+D9+D10+D17+D16+D20+D21+D22+D23+D24+D25+D26+D27</f>
        <v>65833</v>
      </c>
      <c r="E29" s="353">
        <f t="shared" ref="E27:E37" si="1">D29/C29-1</f>
        <v>9.918</v>
      </c>
    </row>
    <row r="30" ht="36" customHeight="1" spans="1:5">
      <c r="A30" s="356">
        <v>105</v>
      </c>
      <c r="B30" s="357" t="s">
        <v>2535</v>
      </c>
      <c r="C30" s="358">
        <v>59790</v>
      </c>
      <c r="D30" s="358"/>
      <c r="E30" s="353">
        <f t="shared" si="1"/>
        <v>-1</v>
      </c>
    </row>
    <row r="31" ht="36" customHeight="1" spans="1:5">
      <c r="A31" s="356">
        <v>110</v>
      </c>
      <c r="B31" s="357" t="s">
        <v>60</v>
      </c>
      <c r="C31" s="359">
        <f>C32+C35+C36</f>
        <v>26213</v>
      </c>
      <c r="D31" s="359">
        <f>D32+D35+D36</f>
        <v>14353</v>
      </c>
      <c r="E31" s="353">
        <f t="shared" si="1"/>
        <v>-0.452</v>
      </c>
    </row>
    <row r="32" ht="36" customHeight="1" spans="1:5">
      <c r="A32" s="360">
        <v>11004</v>
      </c>
      <c r="B32" s="361" t="s">
        <v>3035</v>
      </c>
      <c r="C32" s="359">
        <f>C33+C34</f>
        <v>7795</v>
      </c>
      <c r="D32" s="359">
        <f>D33+D34</f>
        <v>7800</v>
      </c>
      <c r="E32" s="353">
        <f t="shared" si="1"/>
        <v>0.001</v>
      </c>
    </row>
    <row r="33" ht="36" customHeight="1" spans="1:5">
      <c r="A33" s="360">
        <v>1100401</v>
      </c>
      <c r="B33" s="361" t="s">
        <v>2537</v>
      </c>
      <c r="C33" s="362">
        <v>7795</v>
      </c>
      <c r="D33" s="362">
        <v>7800</v>
      </c>
      <c r="E33" s="353">
        <f t="shared" si="1"/>
        <v>0.001</v>
      </c>
    </row>
    <row r="34" ht="36" customHeight="1" spans="1:5">
      <c r="A34" s="360">
        <v>1100402</v>
      </c>
      <c r="B34" s="361" t="s">
        <v>3036</v>
      </c>
      <c r="C34" s="362"/>
      <c r="D34" s="362"/>
      <c r="E34" s="353"/>
    </row>
    <row r="35" ht="36" customHeight="1" spans="1:5">
      <c r="A35" s="360">
        <v>11008</v>
      </c>
      <c r="B35" s="361" t="s">
        <v>63</v>
      </c>
      <c r="C35" s="362">
        <v>15461</v>
      </c>
      <c r="D35" s="362">
        <v>6553</v>
      </c>
      <c r="E35" s="353">
        <f t="shared" si="1"/>
        <v>-0.576</v>
      </c>
    </row>
    <row r="36" ht="36" customHeight="1" spans="1:5">
      <c r="A36" s="363">
        <v>11009</v>
      </c>
      <c r="B36" s="364" t="s">
        <v>64</v>
      </c>
      <c r="C36" s="362">
        <v>2957</v>
      </c>
      <c r="D36" s="362"/>
      <c r="E36" s="353">
        <f t="shared" si="1"/>
        <v>-1</v>
      </c>
    </row>
    <row r="37" ht="36" customHeight="1" spans="1:5">
      <c r="A37" s="365"/>
      <c r="B37" s="366" t="s">
        <v>67</v>
      </c>
      <c r="C37" s="358">
        <f>C29+C30+C31</f>
        <v>92033</v>
      </c>
      <c r="D37" s="358">
        <f>D29+D30+D31</f>
        <v>80186</v>
      </c>
      <c r="E37" s="353">
        <f t="shared" si="1"/>
        <v>-0.129</v>
      </c>
    </row>
  </sheetData>
  <sheetProtection algorithmName="SHA-512" hashValue="jCkBUch4tEtC2gdXqH7pdlkSufQuqlj6dFNaf2Nb2aid0sIqfDh2rfR5aWFDRgjJxFq5Mb1c1WpsIFn4xTrMbQ==" saltValue="WW3WMY5B9ej2AJhTf8AH1Q==" spinCount="100000" sheet="1" selectLockedCells="1" selectUnlockedCells="1" objects="1"/>
  <mergeCells count="1">
    <mergeCell ref="B1:E1"/>
  </mergeCells>
  <conditionalFormatting sqref="B30">
    <cfRule type="expression" dxfId="1" priority="11" stopIfTrue="1">
      <formula>"len($A:$A)=3"</formula>
    </cfRule>
  </conditionalFormatting>
  <conditionalFormatting sqref="B31:B34">
    <cfRule type="expression" dxfId="1" priority="7" stopIfTrue="1">
      <formula>"len($A:$A)=3"</formula>
    </cfRule>
  </conditionalFormatting>
  <conditionalFormatting sqref="C33:C34">
    <cfRule type="expression" dxfId="1" priority="1" stopIfTrue="1">
      <formula>"len($A:$A)=3"</formula>
    </cfRule>
  </conditionalFormatting>
  <conditionalFormatting sqref="C30:D30 C33:D35">
    <cfRule type="expression" dxfId="1" priority="2" stopIfTrue="1">
      <formula>"len($A:$A)=3"</formula>
    </cfRule>
  </conditionalFormatting>
  <conditionalFormatting sqref="C31:D32">
    <cfRule type="expression" dxfId="1" priority="4" stopIfTrue="1">
      <formula>"len($A:$A)=3"</formula>
    </cfRule>
  </conditionalFormatting>
  <conditionalFormatting sqref="C31:D32 D33:D34">
    <cfRule type="expression" dxfId="1" priority="3" stopIfTrue="1">
      <formula>"len($A:$A)=3"</formula>
    </cfRule>
  </conditionalFormatting>
  <printOptions horizontalCentered="1"/>
  <pageMargins left="0.471527777777778" right="0.393055555555556" top="0.747916666666667" bottom="0.747916666666667" header="0.313888888888889" footer="0.313888888888889"/>
  <pageSetup paperSize="9" scale="75" orientation="portrait"/>
  <headerFooter alignWithMargins="0">
    <oddFooter>&amp;C&amp;16- &amp;P -</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F0"/>
  </sheetPr>
  <dimension ref="A1:H294"/>
  <sheetViews>
    <sheetView showGridLines="0" showZeros="0" view="pageBreakPreview" zoomScaleNormal="115" workbookViewId="0">
      <pane ySplit="3" topLeftCell="A285" activePane="bottomLeft" state="frozen"/>
      <selection/>
      <selection pane="bottomLeft" activeCell="C292" sqref="C292"/>
    </sheetView>
  </sheetViews>
  <sheetFormatPr defaultColWidth="9" defaultRowHeight="14.25" outlineLevelCol="7"/>
  <cols>
    <col min="1" max="1" width="13.5" style="297" customWidth="1"/>
    <col min="2" max="2" width="50.7583333333333" style="297" customWidth="1"/>
    <col min="3" max="4" width="20.6333333333333" style="298" customWidth="1"/>
    <col min="5" max="5" width="20.6333333333333" style="299" customWidth="1"/>
    <col min="6" max="7" width="9" style="297"/>
    <col min="8" max="8" width="12.625" style="297"/>
    <col min="9" max="16384" width="9" style="297"/>
  </cols>
  <sheetData>
    <row r="1" ht="45" customHeight="1" spans="1:6">
      <c r="A1" s="300"/>
      <c r="B1" s="301" t="s">
        <v>3037</v>
      </c>
      <c r="C1" s="302"/>
      <c r="D1" s="302"/>
      <c r="E1" s="301"/>
    </row>
    <row r="2" s="294" customFormat="1" ht="20.1" customHeight="1" spans="1:6">
      <c r="A2" s="303"/>
      <c r="B2" s="304"/>
      <c r="C2" s="305"/>
      <c r="D2" s="305"/>
      <c r="E2" s="306" t="s">
        <v>2</v>
      </c>
    </row>
    <row r="3" s="295" customFormat="1" ht="45" customHeight="1" spans="1:6">
      <c r="A3" s="307" t="s">
        <v>3</v>
      </c>
      <c r="B3" s="308" t="s">
        <v>4</v>
      </c>
      <c r="C3" s="309" t="s">
        <v>3038</v>
      </c>
      <c r="D3" s="309" t="s">
        <v>6</v>
      </c>
      <c r="E3" s="310" t="s">
        <v>128</v>
      </c>
      <c r="F3" s="295" t="s">
        <v>134</v>
      </c>
    </row>
    <row r="4" ht="36" customHeight="1" spans="1:6">
      <c r="A4" s="311" t="s">
        <v>911</v>
      </c>
      <c r="B4" s="312" t="s">
        <v>2540</v>
      </c>
      <c r="C4" s="313">
        <f>C5+C11+C17</f>
        <v>9</v>
      </c>
      <c r="D4" s="313">
        <f>D5+D11+D17</f>
        <v>4</v>
      </c>
      <c r="E4" s="314">
        <f>D4/C4-1</f>
        <v>-0.556</v>
      </c>
      <c r="F4" s="297" t="str">
        <f>IF(LEN(A4)=3,"是",IF(B4&lt;&gt;"",IF(SUM(C4:E4)&lt;&gt;0,"是","否"),"是"))</f>
        <v>是</v>
      </c>
    </row>
    <row r="5" ht="36" customHeight="1" spans="1:6">
      <c r="A5" s="311" t="s">
        <v>2541</v>
      </c>
      <c r="B5" s="315" t="s">
        <v>2542</v>
      </c>
      <c r="C5" s="316">
        <f>SUM(C6:C10)</f>
        <v>9</v>
      </c>
      <c r="D5" s="316">
        <f>SUM(D6:D10)</f>
        <v>4</v>
      </c>
      <c r="E5" s="314">
        <f>D5/C5-1</f>
        <v>-0.556</v>
      </c>
      <c r="F5" s="297" t="str">
        <f t="shared" ref="F5:F68" si="0">IF(LEN(A5)=3,"是",IF(B5&lt;&gt;"",IF(SUM(C5:E5)&lt;&gt;0,"是","否"),"是"))</f>
        <v>是</v>
      </c>
    </row>
    <row r="6" ht="36" customHeight="1" spans="1:6">
      <c r="A6" s="317" t="s">
        <v>2543</v>
      </c>
      <c r="B6" s="318" t="s">
        <v>2544</v>
      </c>
      <c r="C6" s="319">
        <v>4</v>
      </c>
      <c r="D6" s="319">
        <v>4</v>
      </c>
      <c r="E6" s="314">
        <f>D6/C6-1</f>
        <v>0</v>
      </c>
      <c r="F6" s="297" t="str">
        <f t="shared" si="0"/>
        <v>是</v>
      </c>
    </row>
    <row r="7" ht="36" customHeight="1" spans="1:6">
      <c r="A7" s="317" t="s">
        <v>2545</v>
      </c>
      <c r="B7" s="318" t="s">
        <v>2546</v>
      </c>
      <c r="C7" s="319"/>
      <c r="D7" s="319"/>
      <c r="E7" s="314"/>
      <c r="F7" s="297" t="str">
        <f t="shared" si="0"/>
        <v>否</v>
      </c>
    </row>
    <row r="8" ht="36" customHeight="1" spans="1:6">
      <c r="A8" s="317" t="s">
        <v>2547</v>
      </c>
      <c r="B8" s="315" t="s">
        <v>2548</v>
      </c>
      <c r="C8" s="319"/>
      <c r="D8" s="319"/>
      <c r="E8" s="314"/>
      <c r="F8" s="297" t="str">
        <f t="shared" si="0"/>
        <v>否</v>
      </c>
    </row>
    <row r="9" ht="36" customHeight="1" spans="1:6">
      <c r="A9" s="317" t="s">
        <v>2549</v>
      </c>
      <c r="B9" s="318" t="s">
        <v>2550</v>
      </c>
      <c r="C9" s="319">
        <v>0</v>
      </c>
      <c r="D9" s="319"/>
      <c r="E9" s="314"/>
      <c r="F9" s="297" t="str">
        <f t="shared" si="0"/>
        <v>否</v>
      </c>
    </row>
    <row r="10" ht="36" customHeight="1" spans="1:6">
      <c r="A10" s="317" t="s">
        <v>2551</v>
      </c>
      <c r="B10" s="315" t="s">
        <v>2552</v>
      </c>
      <c r="C10" s="319">
        <v>5</v>
      </c>
      <c r="D10" s="319"/>
      <c r="E10" s="314">
        <f>D10/C10-1</f>
        <v>-1</v>
      </c>
      <c r="F10" s="297" t="str">
        <f t="shared" si="0"/>
        <v>是</v>
      </c>
    </row>
    <row r="11" ht="36" customHeight="1" spans="1:6">
      <c r="A11" s="311" t="s">
        <v>2553</v>
      </c>
      <c r="B11" s="320" t="s">
        <v>2554</v>
      </c>
      <c r="C11" s="316"/>
      <c r="D11" s="316"/>
      <c r="E11" s="321"/>
      <c r="F11" s="297" t="str">
        <f t="shared" si="0"/>
        <v>否</v>
      </c>
    </row>
    <row r="12" ht="36" customHeight="1" spans="1:6">
      <c r="A12" s="317" t="s">
        <v>2555</v>
      </c>
      <c r="B12" s="318" t="s">
        <v>2556</v>
      </c>
      <c r="C12" s="319">
        <v>0</v>
      </c>
      <c r="D12" s="319"/>
      <c r="E12" s="322"/>
      <c r="F12" s="297" t="str">
        <f t="shared" si="0"/>
        <v>否</v>
      </c>
    </row>
    <row r="13" ht="36" customHeight="1" spans="1:6">
      <c r="A13" s="317" t="s">
        <v>2557</v>
      </c>
      <c r="B13" s="318" t="s">
        <v>2558</v>
      </c>
      <c r="C13" s="319">
        <v>0</v>
      </c>
      <c r="D13" s="319"/>
      <c r="E13" s="322"/>
      <c r="F13" s="297" t="str">
        <f t="shared" si="0"/>
        <v>否</v>
      </c>
    </row>
    <row r="14" ht="36" customHeight="1" spans="1:6">
      <c r="A14" s="317" t="s">
        <v>2559</v>
      </c>
      <c r="B14" s="318" t="s">
        <v>2560</v>
      </c>
      <c r="C14" s="319"/>
      <c r="D14" s="319"/>
      <c r="E14" s="322"/>
      <c r="F14" s="297" t="str">
        <f t="shared" si="0"/>
        <v>否</v>
      </c>
    </row>
    <row r="15" ht="36" customHeight="1" spans="1:6">
      <c r="A15" s="317" t="s">
        <v>2561</v>
      </c>
      <c r="B15" s="318" t="s">
        <v>2562</v>
      </c>
      <c r="C15" s="319"/>
      <c r="D15" s="319"/>
      <c r="E15" s="322"/>
      <c r="F15" s="297" t="str">
        <f t="shared" si="0"/>
        <v>否</v>
      </c>
    </row>
    <row r="16" ht="36" customHeight="1" spans="1:6">
      <c r="A16" s="317" t="s">
        <v>2563</v>
      </c>
      <c r="B16" s="318" t="s">
        <v>2564</v>
      </c>
      <c r="C16" s="319"/>
      <c r="D16" s="319"/>
      <c r="E16" s="322"/>
      <c r="F16" s="297" t="str">
        <f t="shared" si="0"/>
        <v>否</v>
      </c>
    </row>
    <row r="17" ht="36" customHeight="1" spans="1:6">
      <c r="A17" s="311" t="s">
        <v>2565</v>
      </c>
      <c r="B17" s="320" t="s">
        <v>2566</v>
      </c>
      <c r="C17" s="319">
        <f>SUM(C18:C19)</f>
        <v>0</v>
      </c>
      <c r="D17" s="319"/>
      <c r="E17" s="321"/>
      <c r="F17" s="297" t="str">
        <f t="shared" si="0"/>
        <v>否</v>
      </c>
    </row>
    <row r="18" ht="36" customHeight="1" spans="1:6">
      <c r="A18" s="317" t="s">
        <v>2567</v>
      </c>
      <c r="B18" s="318" t="s">
        <v>2568</v>
      </c>
      <c r="C18" s="319">
        <v>0</v>
      </c>
      <c r="D18" s="319"/>
      <c r="E18" s="322"/>
      <c r="F18" s="297" t="str">
        <f t="shared" si="0"/>
        <v>否</v>
      </c>
    </row>
    <row r="19" ht="36" customHeight="1" spans="1:6">
      <c r="A19" s="317" t="s">
        <v>2569</v>
      </c>
      <c r="B19" s="318" t="s">
        <v>2570</v>
      </c>
      <c r="C19" s="319">
        <v>0</v>
      </c>
      <c r="D19" s="319"/>
      <c r="E19" s="322"/>
      <c r="F19" s="297" t="str">
        <f t="shared" si="0"/>
        <v>否</v>
      </c>
    </row>
    <row r="20" ht="36" customHeight="1" spans="1:6">
      <c r="A20" s="311" t="s">
        <v>82</v>
      </c>
      <c r="B20" s="312" t="s">
        <v>2571</v>
      </c>
      <c r="C20" s="323">
        <f>C21</f>
        <v>0</v>
      </c>
      <c r="D20" s="323">
        <f>D21</f>
        <v>0</v>
      </c>
      <c r="E20" s="314"/>
      <c r="F20" s="297" t="str">
        <f t="shared" si="0"/>
        <v>是</v>
      </c>
    </row>
    <row r="21" ht="36" customHeight="1" spans="1:6">
      <c r="A21" s="311" t="s">
        <v>2572</v>
      </c>
      <c r="B21" s="320" t="s">
        <v>2573</v>
      </c>
      <c r="C21" s="319"/>
      <c r="D21" s="319"/>
      <c r="E21" s="314"/>
      <c r="F21" s="297" t="s">
        <v>3039</v>
      </c>
    </row>
    <row r="22" ht="36" customHeight="1" spans="1:6">
      <c r="A22" s="317" t="s">
        <v>2574</v>
      </c>
      <c r="B22" s="318" t="s">
        <v>2575</v>
      </c>
      <c r="C22" s="319"/>
      <c r="D22" s="319"/>
      <c r="E22" s="314"/>
      <c r="F22" s="297" t="str">
        <f t="shared" si="0"/>
        <v>否</v>
      </c>
    </row>
    <row r="23" ht="36" customHeight="1" spans="1:6">
      <c r="A23" s="317" t="s">
        <v>2576</v>
      </c>
      <c r="B23" s="318" t="s">
        <v>2577</v>
      </c>
      <c r="C23" s="319"/>
      <c r="D23" s="319"/>
      <c r="E23" s="322"/>
      <c r="F23" s="297" t="str">
        <f t="shared" si="0"/>
        <v>否</v>
      </c>
    </row>
    <row r="24" ht="36" customHeight="1" spans="1:6">
      <c r="A24" s="317" t="s">
        <v>2578</v>
      </c>
      <c r="B24" s="318" t="s">
        <v>2579</v>
      </c>
      <c r="C24" s="319"/>
      <c r="D24" s="319"/>
      <c r="E24" s="322"/>
      <c r="F24" s="297" t="str">
        <f t="shared" si="0"/>
        <v>否</v>
      </c>
    </row>
    <row r="25" ht="36" customHeight="1" spans="1:6">
      <c r="A25" s="311" t="s">
        <v>2580</v>
      </c>
      <c r="B25" s="320" t="s">
        <v>2581</v>
      </c>
      <c r="C25" s="316"/>
      <c r="D25" s="316"/>
      <c r="E25" s="321"/>
      <c r="F25" s="297" t="str">
        <f t="shared" si="0"/>
        <v>否</v>
      </c>
    </row>
    <row r="26" ht="36" customHeight="1" spans="1:6">
      <c r="A26" s="317" t="s">
        <v>2582</v>
      </c>
      <c r="B26" s="318" t="s">
        <v>2575</v>
      </c>
      <c r="C26" s="319"/>
      <c r="D26" s="319"/>
      <c r="E26" s="322"/>
      <c r="F26" s="297" t="str">
        <f t="shared" si="0"/>
        <v>否</v>
      </c>
    </row>
    <row r="27" ht="36" customHeight="1" spans="1:6">
      <c r="A27" s="317" t="s">
        <v>2583</v>
      </c>
      <c r="B27" s="318" t="s">
        <v>2577</v>
      </c>
      <c r="C27" s="319"/>
      <c r="D27" s="319"/>
      <c r="E27" s="322"/>
      <c r="F27" s="297" t="str">
        <f t="shared" si="0"/>
        <v>否</v>
      </c>
    </row>
    <row r="28" ht="36" customHeight="1" spans="1:6">
      <c r="A28" s="317" t="s">
        <v>2584</v>
      </c>
      <c r="B28" s="318" t="s">
        <v>2585</v>
      </c>
      <c r="C28" s="319"/>
      <c r="D28" s="319"/>
      <c r="E28" s="322"/>
      <c r="F28" s="297" t="str">
        <f t="shared" si="0"/>
        <v>否</v>
      </c>
    </row>
    <row r="29" s="296" customFormat="1" ht="36" customHeight="1" spans="1:6">
      <c r="A29" s="311" t="s">
        <v>2586</v>
      </c>
      <c r="B29" s="320" t="s">
        <v>2587</v>
      </c>
      <c r="C29" s="316"/>
      <c r="D29" s="316"/>
      <c r="E29" s="321"/>
      <c r="F29" s="297" t="str">
        <f t="shared" si="0"/>
        <v>否</v>
      </c>
    </row>
    <row r="30" ht="36" customHeight="1" spans="1:6">
      <c r="A30" s="317" t="s">
        <v>2588</v>
      </c>
      <c r="B30" s="318" t="s">
        <v>2577</v>
      </c>
      <c r="C30" s="319">
        <v>0</v>
      </c>
      <c r="D30" s="319"/>
      <c r="E30" s="322"/>
      <c r="F30" s="297" t="str">
        <f t="shared" si="0"/>
        <v>否</v>
      </c>
    </row>
    <row r="31" ht="36" customHeight="1" spans="1:6">
      <c r="A31" s="317" t="s">
        <v>2589</v>
      </c>
      <c r="B31" s="318" t="s">
        <v>2590</v>
      </c>
      <c r="C31" s="319"/>
      <c r="D31" s="319"/>
      <c r="E31" s="322"/>
      <c r="F31" s="297" t="str">
        <f t="shared" si="0"/>
        <v>否</v>
      </c>
    </row>
    <row r="32" ht="36" customHeight="1" spans="1:6">
      <c r="A32" s="311" t="s">
        <v>86</v>
      </c>
      <c r="B32" s="312" t="s">
        <v>2591</v>
      </c>
      <c r="C32" s="313"/>
      <c r="D32" s="313"/>
      <c r="E32" s="314"/>
      <c r="F32" s="297" t="str">
        <f t="shared" si="0"/>
        <v>是</v>
      </c>
    </row>
    <row r="33" ht="36" customHeight="1" spans="1:6">
      <c r="A33" s="311" t="s">
        <v>2592</v>
      </c>
      <c r="B33" s="320" t="s">
        <v>2593</v>
      </c>
      <c r="C33" s="316"/>
      <c r="D33" s="316"/>
      <c r="E33" s="321"/>
      <c r="F33" s="297" t="str">
        <f t="shared" si="0"/>
        <v>否</v>
      </c>
    </row>
    <row r="34" ht="36" customHeight="1" spans="1:6">
      <c r="A34" s="317">
        <v>2116001</v>
      </c>
      <c r="B34" s="318" t="s">
        <v>2594</v>
      </c>
      <c r="C34" s="319"/>
      <c r="D34" s="319"/>
      <c r="E34" s="322"/>
      <c r="F34" s="297" t="str">
        <f t="shared" si="0"/>
        <v>否</v>
      </c>
    </row>
    <row r="35" ht="36" customHeight="1" spans="1:6">
      <c r="A35" s="317">
        <v>2116002</v>
      </c>
      <c r="B35" s="318" t="s">
        <v>2595</v>
      </c>
      <c r="C35" s="319"/>
      <c r="D35" s="319"/>
      <c r="E35" s="322"/>
      <c r="F35" s="297" t="str">
        <f t="shared" si="0"/>
        <v>否</v>
      </c>
    </row>
    <row r="36" ht="36" customHeight="1" spans="1:6">
      <c r="A36" s="317">
        <v>2116003</v>
      </c>
      <c r="B36" s="318" t="s">
        <v>2596</v>
      </c>
      <c r="C36" s="319">
        <v>0</v>
      </c>
      <c r="D36" s="319"/>
      <c r="E36" s="322"/>
      <c r="F36" s="297" t="str">
        <f t="shared" si="0"/>
        <v>否</v>
      </c>
    </row>
    <row r="37" s="296" customFormat="1" ht="36" customHeight="1" spans="1:6">
      <c r="A37" s="317">
        <v>2116099</v>
      </c>
      <c r="B37" s="318" t="s">
        <v>2597</v>
      </c>
      <c r="C37" s="319"/>
      <c r="D37" s="319"/>
      <c r="E37" s="322"/>
      <c r="F37" s="297" t="str">
        <f t="shared" si="0"/>
        <v>否</v>
      </c>
    </row>
    <row r="38" ht="36" customHeight="1" spans="1:6">
      <c r="A38" s="311">
        <v>21161</v>
      </c>
      <c r="B38" s="320" t="s">
        <v>2598</v>
      </c>
      <c r="C38" s="319">
        <f>SUM(C39:C42)</f>
        <v>0</v>
      </c>
      <c r="D38" s="319"/>
      <c r="E38" s="321"/>
      <c r="F38" s="297" t="str">
        <f t="shared" si="0"/>
        <v>否</v>
      </c>
    </row>
    <row r="39" ht="36" customHeight="1" spans="1:6">
      <c r="A39" s="317">
        <v>2116101</v>
      </c>
      <c r="B39" s="318" t="s">
        <v>2599</v>
      </c>
      <c r="C39" s="319">
        <v>0</v>
      </c>
      <c r="D39" s="319"/>
      <c r="E39" s="322"/>
      <c r="F39" s="297" t="str">
        <f t="shared" si="0"/>
        <v>否</v>
      </c>
    </row>
    <row r="40" ht="36" customHeight="1" spans="1:6">
      <c r="A40" s="317">
        <v>2116102</v>
      </c>
      <c r="B40" s="318" t="s">
        <v>2600</v>
      </c>
      <c r="C40" s="319">
        <v>0</v>
      </c>
      <c r="D40" s="319"/>
      <c r="E40" s="322"/>
      <c r="F40" s="297" t="str">
        <f t="shared" si="0"/>
        <v>否</v>
      </c>
    </row>
    <row r="41" ht="36" customHeight="1" spans="1:6">
      <c r="A41" s="317">
        <v>2116103</v>
      </c>
      <c r="B41" s="318" t="s">
        <v>2601</v>
      </c>
      <c r="C41" s="319">
        <v>0</v>
      </c>
      <c r="D41" s="319"/>
      <c r="E41" s="322"/>
      <c r="F41" s="297" t="str">
        <f t="shared" si="0"/>
        <v>否</v>
      </c>
    </row>
    <row r="42" ht="36" customHeight="1" spans="1:6">
      <c r="A42" s="317">
        <v>2116104</v>
      </c>
      <c r="B42" s="318" t="s">
        <v>2602</v>
      </c>
      <c r="C42" s="319">
        <v>0</v>
      </c>
      <c r="D42" s="319"/>
      <c r="E42" s="322"/>
      <c r="F42" s="297" t="str">
        <f t="shared" si="0"/>
        <v>否</v>
      </c>
    </row>
    <row r="43" ht="36" customHeight="1" spans="1:6">
      <c r="A43" s="311" t="s">
        <v>88</v>
      </c>
      <c r="B43" s="312" t="s">
        <v>2603</v>
      </c>
      <c r="C43" s="323">
        <f>C44+C60+C64+C65+C71+C75+C79+C83+C89+C92+C101</f>
        <v>21520</v>
      </c>
      <c r="D43" s="323">
        <f>D44+D60+D64+D65+D71+D75+D79+D83+D89+D92+D101</f>
        <v>36553</v>
      </c>
      <c r="E43" s="322">
        <f>D43/C43-1</f>
        <v>0.699</v>
      </c>
      <c r="F43" s="297" t="str">
        <f t="shared" si="0"/>
        <v>是</v>
      </c>
    </row>
    <row r="44" ht="36" customHeight="1" spans="1:6">
      <c r="A44" s="311" t="s">
        <v>2604</v>
      </c>
      <c r="B44" s="312" t="s">
        <v>2605</v>
      </c>
      <c r="C44" s="319">
        <f>SUM(C45:C59)</f>
        <v>14520</v>
      </c>
      <c r="D44" s="319">
        <f>SUM(D45:D59)</f>
        <v>36553</v>
      </c>
      <c r="E44" s="322">
        <f>D44/C44-1</f>
        <v>1.517</v>
      </c>
      <c r="F44" s="297" t="str">
        <f t="shared" si="0"/>
        <v>是</v>
      </c>
    </row>
    <row r="45" ht="36" customHeight="1" spans="1:6">
      <c r="A45" s="317" t="s">
        <v>2606</v>
      </c>
      <c r="B45" s="318" t="s">
        <v>2607</v>
      </c>
      <c r="C45" s="319">
        <v>724</v>
      </c>
      <c r="D45" s="319">
        <v>0</v>
      </c>
      <c r="E45" s="322">
        <f>D45/C45-1</f>
        <v>-1</v>
      </c>
      <c r="F45" s="297" t="str">
        <f t="shared" si="0"/>
        <v>是</v>
      </c>
    </row>
    <row r="46" ht="36" customHeight="1" spans="1:6">
      <c r="A46" s="317" t="s">
        <v>2608</v>
      </c>
      <c r="B46" s="318" t="s">
        <v>2609</v>
      </c>
      <c r="C46" s="319">
        <v>835</v>
      </c>
      <c r="D46" s="319">
        <v>0</v>
      </c>
      <c r="E46" s="322">
        <f>D46/C46-1</f>
        <v>-1</v>
      </c>
      <c r="F46" s="297" t="str">
        <f t="shared" si="0"/>
        <v>是</v>
      </c>
    </row>
    <row r="47" ht="36" customHeight="1" spans="1:6">
      <c r="A47" s="317" t="s">
        <v>2610</v>
      </c>
      <c r="B47" s="318" t="s">
        <v>2611</v>
      </c>
      <c r="C47" s="319">
        <v>100</v>
      </c>
      <c r="D47" s="319">
        <v>900</v>
      </c>
      <c r="E47" s="322">
        <f>D47/C47-1</f>
        <v>8</v>
      </c>
      <c r="F47" s="297" t="str">
        <f t="shared" si="0"/>
        <v>是</v>
      </c>
    </row>
    <row r="48" ht="36" customHeight="1" spans="1:6">
      <c r="A48" s="317" t="s">
        <v>2612</v>
      </c>
      <c r="B48" s="318" t="s">
        <v>2613</v>
      </c>
      <c r="C48" s="319">
        <v>0</v>
      </c>
      <c r="D48" s="319">
        <v>0</v>
      </c>
      <c r="E48" s="322"/>
      <c r="F48" s="297" t="str">
        <f t="shared" si="0"/>
        <v>否</v>
      </c>
    </row>
    <row r="49" ht="36" customHeight="1" spans="1:6">
      <c r="A49" s="317" t="s">
        <v>2614</v>
      </c>
      <c r="B49" s="318" t="s">
        <v>2615</v>
      </c>
      <c r="C49" s="319">
        <v>11495</v>
      </c>
      <c r="D49" s="319">
        <v>0</v>
      </c>
      <c r="E49" s="322">
        <f>D49/C49-1</f>
        <v>-1</v>
      </c>
      <c r="F49" s="297" t="str">
        <f t="shared" si="0"/>
        <v>是</v>
      </c>
    </row>
    <row r="50" ht="36" customHeight="1" spans="1:6">
      <c r="A50" s="317" t="s">
        <v>2616</v>
      </c>
      <c r="B50" s="318" t="s">
        <v>2617</v>
      </c>
      <c r="C50" s="319">
        <v>0</v>
      </c>
      <c r="D50" s="319">
        <v>0</v>
      </c>
      <c r="E50" s="322"/>
      <c r="F50" s="297" t="str">
        <f t="shared" si="0"/>
        <v>否</v>
      </c>
    </row>
    <row r="51" ht="36" customHeight="1" spans="1:6">
      <c r="A51" s="317" t="s">
        <v>2618</v>
      </c>
      <c r="B51" s="318" t="s">
        <v>2619</v>
      </c>
      <c r="C51" s="319">
        <v>0</v>
      </c>
      <c r="D51" s="319">
        <v>0</v>
      </c>
      <c r="E51" s="322"/>
      <c r="F51" s="297" t="str">
        <f t="shared" si="0"/>
        <v>否</v>
      </c>
    </row>
    <row r="52" ht="36" customHeight="1" spans="1:6">
      <c r="A52" s="317" t="s">
        <v>2620</v>
      </c>
      <c r="B52" s="318" t="s">
        <v>2621</v>
      </c>
      <c r="C52" s="319">
        <v>0</v>
      </c>
      <c r="D52" s="319">
        <v>0</v>
      </c>
      <c r="E52" s="322"/>
      <c r="F52" s="297" t="str">
        <f t="shared" si="0"/>
        <v>否</v>
      </c>
    </row>
    <row r="53" ht="36" customHeight="1" spans="1:6">
      <c r="A53" s="317" t="s">
        <v>2622</v>
      </c>
      <c r="B53" s="318" t="s">
        <v>2623</v>
      </c>
      <c r="C53" s="319">
        <v>0</v>
      </c>
      <c r="D53" s="319">
        <v>0</v>
      </c>
      <c r="E53" s="322"/>
      <c r="F53" s="297" t="str">
        <f t="shared" si="0"/>
        <v>否</v>
      </c>
    </row>
    <row r="54" ht="36" customHeight="1" spans="1:6">
      <c r="A54" s="317" t="s">
        <v>2624</v>
      </c>
      <c r="B54" s="318" t="s">
        <v>2625</v>
      </c>
      <c r="C54" s="319">
        <v>0</v>
      </c>
      <c r="D54" s="319">
        <v>0</v>
      </c>
      <c r="E54" s="322"/>
      <c r="F54" s="297" t="str">
        <f t="shared" si="0"/>
        <v>否</v>
      </c>
    </row>
    <row r="55" ht="36" customHeight="1" spans="1:6">
      <c r="A55" s="317" t="s">
        <v>2626</v>
      </c>
      <c r="B55" s="318" t="s">
        <v>2627</v>
      </c>
      <c r="C55" s="319">
        <v>0</v>
      </c>
      <c r="D55" s="319">
        <v>0</v>
      </c>
      <c r="E55" s="322"/>
      <c r="F55" s="297" t="str">
        <f t="shared" si="0"/>
        <v>否</v>
      </c>
    </row>
    <row r="56" ht="36" customHeight="1" spans="1:6">
      <c r="A56" s="317">
        <v>2120814</v>
      </c>
      <c r="B56" s="318" t="s">
        <v>2628</v>
      </c>
      <c r="C56" s="319">
        <v>0</v>
      </c>
      <c r="D56" s="319">
        <v>2594</v>
      </c>
      <c r="E56" s="322"/>
      <c r="F56" s="297" t="str">
        <f t="shared" si="0"/>
        <v>是</v>
      </c>
    </row>
    <row r="57" ht="36" customHeight="1" spans="1:6">
      <c r="A57" s="317">
        <v>2120815</v>
      </c>
      <c r="B57" s="318" t="s">
        <v>2629</v>
      </c>
      <c r="C57" s="319">
        <v>0</v>
      </c>
      <c r="D57" s="319">
        <v>0</v>
      </c>
      <c r="E57" s="322"/>
      <c r="F57" s="297" t="str">
        <f t="shared" si="0"/>
        <v>否</v>
      </c>
    </row>
    <row r="58" ht="36" customHeight="1" spans="1:6">
      <c r="A58" s="317">
        <v>2120816</v>
      </c>
      <c r="B58" s="318" t="s">
        <v>2630</v>
      </c>
      <c r="C58" s="319">
        <v>1366</v>
      </c>
      <c r="D58" s="319">
        <v>5059</v>
      </c>
      <c r="E58" s="322">
        <f>D58/C58-1</f>
        <v>2.704</v>
      </c>
      <c r="F58" s="297" t="str">
        <f t="shared" si="0"/>
        <v>是</v>
      </c>
    </row>
    <row r="59" ht="36" customHeight="1" spans="1:6">
      <c r="A59" s="317" t="s">
        <v>2631</v>
      </c>
      <c r="B59" s="315" t="s">
        <v>2632</v>
      </c>
      <c r="C59" s="319">
        <v>0</v>
      </c>
      <c r="D59" s="319">
        <v>28000</v>
      </c>
      <c r="E59" s="322"/>
      <c r="F59" s="297" t="str">
        <f t="shared" si="0"/>
        <v>是</v>
      </c>
    </row>
    <row r="60" ht="36" customHeight="1" spans="1:6">
      <c r="A60" s="311" t="s">
        <v>2633</v>
      </c>
      <c r="B60" s="320" t="s">
        <v>2634</v>
      </c>
      <c r="C60" s="316"/>
      <c r="D60" s="316"/>
      <c r="E60" s="321"/>
      <c r="F60" s="297" t="str">
        <f t="shared" si="0"/>
        <v>否</v>
      </c>
    </row>
    <row r="61" ht="36" customHeight="1" spans="1:6">
      <c r="A61" s="317" t="s">
        <v>2635</v>
      </c>
      <c r="B61" s="318" t="s">
        <v>2607</v>
      </c>
      <c r="C61" s="319"/>
      <c r="D61" s="319"/>
      <c r="E61" s="322"/>
      <c r="F61" s="297" t="str">
        <f t="shared" si="0"/>
        <v>否</v>
      </c>
    </row>
    <row r="62" ht="36" customHeight="1" spans="1:6">
      <c r="A62" s="317" t="s">
        <v>2636</v>
      </c>
      <c r="B62" s="318" t="s">
        <v>2609</v>
      </c>
      <c r="C62" s="319"/>
      <c r="D62" s="319"/>
      <c r="E62" s="322"/>
      <c r="F62" s="297" t="str">
        <f t="shared" si="0"/>
        <v>否</v>
      </c>
    </row>
    <row r="63" ht="36" customHeight="1" spans="1:6">
      <c r="A63" s="317" t="s">
        <v>2637</v>
      </c>
      <c r="B63" s="318" t="s">
        <v>2638</v>
      </c>
      <c r="C63" s="319"/>
      <c r="D63" s="319"/>
      <c r="E63" s="322"/>
      <c r="F63" s="297" t="str">
        <f t="shared" si="0"/>
        <v>否</v>
      </c>
    </row>
    <row r="64" ht="36" customHeight="1" spans="1:6">
      <c r="A64" s="311" t="s">
        <v>2639</v>
      </c>
      <c r="B64" s="320" t="s">
        <v>2640</v>
      </c>
      <c r="C64" s="316"/>
      <c r="D64" s="316"/>
      <c r="E64" s="321"/>
      <c r="F64" s="297" t="str">
        <f t="shared" si="0"/>
        <v>否</v>
      </c>
    </row>
    <row r="65" ht="36" customHeight="1" spans="1:6">
      <c r="A65" s="311" t="s">
        <v>2641</v>
      </c>
      <c r="B65" s="320" t="s">
        <v>2642</v>
      </c>
      <c r="C65" s="316"/>
      <c r="D65" s="316"/>
      <c r="E65" s="321"/>
      <c r="F65" s="297" t="str">
        <f t="shared" si="0"/>
        <v>否</v>
      </c>
    </row>
    <row r="66" ht="36" customHeight="1" spans="1:6">
      <c r="A66" s="317" t="s">
        <v>2643</v>
      </c>
      <c r="B66" s="318" t="s">
        <v>2644</v>
      </c>
      <c r="C66" s="319"/>
      <c r="D66" s="319"/>
      <c r="E66" s="322"/>
      <c r="F66" s="297" t="str">
        <f t="shared" si="0"/>
        <v>否</v>
      </c>
    </row>
    <row r="67" ht="36" customHeight="1" spans="1:6">
      <c r="A67" s="317" t="s">
        <v>2645</v>
      </c>
      <c r="B67" s="318" t="s">
        <v>2646</v>
      </c>
      <c r="C67" s="319"/>
      <c r="D67" s="319"/>
      <c r="E67" s="322"/>
      <c r="F67" s="297" t="str">
        <f t="shared" si="0"/>
        <v>否</v>
      </c>
    </row>
    <row r="68" ht="36" customHeight="1" spans="1:6">
      <c r="A68" s="317" t="s">
        <v>2647</v>
      </c>
      <c r="B68" s="318" t="s">
        <v>2648</v>
      </c>
      <c r="C68" s="319"/>
      <c r="D68" s="319"/>
      <c r="E68" s="322"/>
      <c r="F68" s="297" t="str">
        <f t="shared" si="0"/>
        <v>否</v>
      </c>
    </row>
    <row r="69" ht="36" customHeight="1" spans="1:6">
      <c r="A69" s="317" t="s">
        <v>2649</v>
      </c>
      <c r="B69" s="318" t="s">
        <v>2650</v>
      </c>
      <c r="C69" s="319"/>
      <c r="D69" s="319"/>
      <c r="E69" s="322"/>
      <c r="F69" s="297" t="str">
        <f t="shared" ref="F69:F132" si="1">IF(LEN(A69)=3,"是",IF(B69&lt;&gt;"",IF(SUM(C69:E69)&lt;&gt;0,"是","否"),"是"))</f>
        <v>否</v>
      </c>
    </row>
    <row r="70" ht="36" customHeight="1" spans="1:6">
      <c r="A70" s="317" t="s">
        <v>2651</v>
      </c>
      <c r="B70" s="318" t="s">
        <v>2652</v>
      </c>
      <c r="C70" s="319"/>
      <c r="D70" s="319"/>
      <c r="E70" s="322"/>
      <c r="F70" s="297" t="str">
        <f t="shared" si="1"/>
        <v>否</v>
      </c>
    </row>
    <row r="71" ht="36" customHeight="1" spans="1:6">
      <c r="A71" s="311" t="s">
        <v>2653</v>
      </c>
      <c r="B71" s="320" t="s">
        <v>2654</v>
      </c>
      <c r="C71" s="316"/>
      <c r="D71" s="316"/>
      <c r="E71" s="321"/>
      <c r="F71" s="297" t="str">
        <f t="shared" si="1"/>
        <v>否</v>
      </c>
    </row>
    <row r="72" ht="36" customHeight="1" spans="1:6">
      <c r="A72" s="317" t="s">
        <v>2655</v>
      </c>
      <c r="B72" s="318" t="s">
        <v>2656</v>
      </c>
      <c r="C72" s="319"/>
      <c r="D72" s="319"/>
      <c r="E72" s="322"/>
      <c r="F72" s="297" t="str">
        <f t="shared" si="1"/>
        <v>否</v>
      </c>
    </row>
    <row r="73" ht="36" customHeight="1" spans="1:6">
      <c r="A73" s="317" t="s">
        <v>2657</v>
      </c>
      <c r="B73" s="318" t="s">
        <v>2658</v>
      </c>
      <c r="C73" s="319"/>
      <c r="D73" s="319"/>
      <c r="E73" s="322"/>
      <c r="F73" s="297" t="str">
        <f t="shared" si="1"/>
        <v>否</v>
      </c>
    </row>
    <row r="74" ht="36" customHeight="1" spans="1:6">
      <c r="A74" s="317" t="s">
        <v>2659</v>
      </c>
      <c r="B74" s="318" t="s">
        <v>2660</v>
      </c>
      <c r="C74" s="319"/>
      <c r="D74" s="319"/>
      <c r="E74" s="322"/>
      <c r="F74" s="297" t="str">
        <f t="shared" si="1"/>
        <v>否</v>
      </c>
    </row>
    <row r="75" ht="36" customHeight="1" spans="1:6">
      <c r="A75" s="311" t="s">
        <v>2661</v>
      </c>
      <c r="B75" s="320" t="s">
        <v>2662</v>
      </c>
      <c r="C75" s="316"/>
      <c r="D75" s="316"/>
      <c r="E75" s="322"/>
      <c r="F75" s="297" t="str">
        <f t="shared" si="1"/>
        <v>否</v>
      </c>
    </row>
    <row r="76" ht="36" customHeight="1" spans="1:6">
      <c r="A76" s="317" t="s">
        <v>2663</v>
      </c>
      <c r="B76" s="318" t="s">
        <v>2607</v>
      </c>
      <c r="C76" s="319"/>
      <c r="D76" s="319"/>
      <c r="E76" s="322"/>
      <c r="F76" s="297" t="str">
        <f t="shared" si="1"/>
        <v>否</v>
      </c>
    </row>
    <row r="77" ht="36" customHeight="1" spans="1:6">
      <c r="A77" s="317" t="s">
        <v>2664</v>
      </c>
      <c r="B77" s="318" t="s">
        <v>2609</v>
      </c>
      <c r="C77" s="319"/>
      <c r="D77" s="319"/>
      <c r="E77" s="322"/>
      <c r="F77" s="297" t="str">
        <f t="shared" si="1"/>
        <v>否</v>
      </c>
    </row>
    <row r="78" ht="36" customHeight="1" spans="1:6">
      <c r="A78" s="317" t="s">
        <v>2665</v>
      </c>
      <c r="B78" s="318" t="s">
        <v>2666</v>
      </c>
      <c r="C78" s="319"/>
      <c r="D78" s="319"/>
      <c r="E78" s="322"/>
      <c r="F78" s="297" t="str">
        <f t="shared" si="1"/>
        <v>否</v>
      </c>
    </row>
    <row r="79" ht="36" customHeight="1" spans="1:6">
      <c r="A79" s="311" t="s">
        <v>2667</v>
      </c>
      <c r="B79" s="320" t="s">
        <v>2668</v>
      </c>
      <c r="C79" s="316"/>
      <c r="D79" s="316"/>
      <c r="E79" s="321"/>
      <c r="F79" s="297" t="str">
        <f t="shared" si="1"/>
        <v>否</v>
      </c>
    </row>
    <row r="80" ht="36" customHeight="1" spans="1:6">
      <c r="A80" s="317" t="s">
        <v>2669</v>
      </c>
      <c r="B80" s="318" t="s">
        <v>2607</v>
      </c>
      <c r="C80" s="319"/>
      <c r="D80" s="319"/>
      <c r="E80" s="322"/>
      <c r="F80" s="297" t="str">
        <f t="shared" si="1"/>
        <v>否</v>
      </c>
    </row>
    <row r="81" ht="36" customHeight="1" spans="1:6">
      <c r="A81" s="317" t="s">
        <v>2670</v>
      </c>
      <c r="B81" s="318" t="s">
        <v>2609</v>
      </c>
      <c r="C81" s="319"/>
      <c r="D81" s="319"/>
      <c r="E81" s="322"/>
      <c r="F81" s="297" t="str">
        <f t="shared" si="1"/>
        <v>否</v>
      </c>
    </row>
    <row r="82" ht="36" customHeight="1" spans="1:6">
      <c r="A82" s="317" t="s">
        <v>2671</v>
      </c>
      <c r="B82" s="318" t="s">
        <v>2672</v>
      </c>
      <c r="C82" s="319"/>
      <c r="D82" s="319"/>
      <c r="E82" s="322"/>
      <c r="F82" s="297" t="str">
        <f t="shared" si="1"/>
        <v>否</v>
      </c>
    </row>
    <row r="83" ht="36" customHeight="1" spans="1:6">
      <c r="A83" s="311" t="s">
        <v>2673</v>
      </c>
      <c r="B83" s="320" t="s">
        <v>2674</v>
      </c>
      <c r="C83" s="316"/>
      <c r="D83" s="316"/>
      <c r="E83" s="321"/>
      <c r="F83" s="297" t="str">
        <f t="shared" si="1"/>
        <v>否</v>
      </c>
    </row>
    <row r="84" ht="36" customHeight="1" spans="1:6">
      <c r="A84" s="317" t="s">
        <v>2675</v>
      </c>
      <c r="B84" s="318" t="s">
        <v>2644</v>
      </c>
      <c r="C84" s="319"/>
      <c r="D84" s="319"/>
      <c r="E84" s="322"/>
      <c r="F84" s="297" t="str">
        <f t="shared" si="1"/>
        <v>否</v>
      </c>
    </row>
    <row r="85" ht="36" customHeight="1" spans="1:6">
      <c r="A85" s="317" t="s">
        <v>2676</v>
      </c>
      <c r="B85" s="318" t="s">
        <v>2646</v>
      </c>
      <c r="C85" s="319"/>
      <c r="D85" s="319"/>
      <c r="E85" s="322"/>
      <c r="F85" s="297" t="str">
        <f t="shared" si="1"/>
        <v>否</v>
      </c>
    </row>
    <row r="86" ht="36" customHeight="1" spans="1:6">
      <c r="A86" s="317" t="s">
        <v>2677</v>
      </c>
      <c r="B86" s="318" t="s">
        <v>2648</v>
      </c>
      <c r="C86" s="319">
        <v>0</v>
      </c>
      <c r="D86" s="319"/>
      <c r="E86" s="322"/>
      <c r="F86" s="297" t="str">
        <f t="shared" si="1"/>
        <v>否</v>
      </c>
    </row>
    <row r="87" ht="36" customHeight="1" spans="1:6">
      <c r="A87" s="317" t="s">
        <v>2678</v>
      </c>
      <c r="B87" s="318" t="s">
        <v>2650</v>
      </c>
      <c r="C87" s="319">
        <v>0</v>
      </c>
      <c r="D87" s="319"/>
      <c r="E87" s="322"/>
      <c r="F87" s="297" t="str">
        <f t="shared" si="1"/>
        <v>否</v>
      </c>
    </row>
    <row r="88" ht="36" customHeight="1" spans="1:6">
      <c r="A88" s="317" t="s">
        <v>2679</v>
      </c>
      <c r="B88" s="318" t="s">
        <v>2680</v>
      </c>
      <c r="C88" s="319"/>
      <c r="D88" s="319"/>
      <c r="E88" s="322"/>
      <c r="F88" s="297" t="str">
        <f t="shared" si="1"/>
        <v>否</v>
      </c>
    </row>
    <row r="89" ht="36" customHeight="1" spans="1:6">
      <c r="A89" s="311" t="s">
        <v>2681</v>
      </c>
      <c r="B89" s="320" t="s">
        <v>2682</v>
      </c>
      <c r="C89" s="316"/>
      <c r="D89" s="316"/>
      <c r="E89" s="321"/>
      <c r="F89" s="297" t="str">
        <f t="shared" si="1"/>
        <v>否</v>
      </c>
    </row>
    <row r="90" ht="36" customHeight="1" spans="1:6">
      <c r="A90" s="317" t="s">
        <v>2683</v>
      </c>
      <c r="B90" s="318" t="s">
        <v>2656</v>
      </c>
      <c r="C90" s="319"/>
      <c r="D90" s="319"/>
      <c r="E90" s="322"/>
      <c r="F90" s="297" t="str">
        <f t="shared" si="1"/>
        <v>否</v>
      </c>
    </row>
    <row r="91" ht="36" customHeight="1" spans="1:6">
      <c r="A91" s="317" t="s">
        <v>2684</v>
      </c>
      <c r="B91" s="318" t="s">
        <v>2685</v>
      </c>
      <c r="C91" s="319"/>
      <c r="D91" s="319"/>
      <c r="E91" s="322"/>
      <c r="F91" s="297" t="str">
        <f t="shared" si="1"/>
        <v>否</v>
      </c>
    </row>
    <row r="92" ht="36" customHeight="1" spans="1:6">
      <c r="A92" s="311" t="s">
        <v>2686</v>
      </c>
      <c r="B92" s="320" t="s">
        <v>2687</v>
      </c>
      <c r="C92" s="316"/>
      <c r="D92" s="316"/>
      <c r="E92" s="321"/>
      <c r="F92" s="297" t="str">
        <f t="shared" si="1"/>
        <v>否</v>
      </c>
    </row>
    <row r="93" ht="36" customHeight="1" spans="1:6">
      <c r="A93" s="317" t="s">
        <v>2688</v>
      </c>
      <c r="B93" s="318" t="s">
        <v>2607</v>
      </c>
      <c r="C93" s="319"/>
      <c r="D93" s="319"/>
      <c r="E93" s="322"/>
      <c r="F93" s="297" t="str">
        <f t="shared" si="1"/>
        <v>否</v>
      </c>
    </row>
    <row r="94" ht="36" customHeight="1" spans="1:6">
      <c r="A94" s="317" t="s">
        <v>2689</v>
      </c>
      <c r="B94" s="318" t="s">
        <v>2609</v>
      </c>
      <c r="C94" s="319">
        <v>0</v>
      </c>
      <c r="D94" s="319"/>
      <c r="E94" s="322"/>
      <c r="F94" s="297" t="str">
        <f t="shared" si="1"/>
        <v>否</v>
      </c>
    </row>
    <row r="95" ht="36" customHeight="1" spans="1:6">
      <c r="A95" s="317" t="s">
        <v>2690</v>
      </c>
      <c r="B95" s="318" t="s">
        <v>2611</v>
      </c>
      <c r="C95" s="319"/>
      <c r="D95" s="319"/>
      <c r="E95" s="322"/>
      <c r="F95" s="297" t="str">
        <f t="shared" si="1"/>
        <v>否</v>
      </c>
    </row>
    <row r="96" ht="36" customHeight="1" spans="1:6">
      <c r="A96" s="317" t="s">
        <v>2691</v>
      </c>
      <c r="B96" s="318" t="s">
        <v>2613</v>
      </c>
      <c r="C96" s="319">
        <v>0</v>
      </c>
      <c r="D96" s="319"/>
      <c r="E96" s="322"/>
      <c r="F96" s="297" t="str">
        <f t="shared" si="1"/>
        <v>否</v>
      </c>
    </row>
    <row r="97" ht="36" customHeight="1" spans="1:6">
      <c r="A97" s="317" t="s">
        <v>2692</v>
      </c>
      <c r="B97" s="318" t="s">
        <v>2619</v>
      </c>
      <c r="C97" s="319">
        <v>0</v>
      </c>
      <c r="D97" s="319"/>
      <c r="E97" s="322"/>
      <c r="F97" s="297" t="str">
        <f t="shared" si="1"/>
        <v>否</v>
      </c>
    </row>
    <row r="98" ht="36" customHeight="1" spans="1:6">
      <c r="A98" s="317" t="s">
        <v>2693</v>
      </c>
      <c r="B98" s="318" t="s">
        <v>2623</v>
      </c>
      <c r="C98" s="319">
        <v>0</v>
      </c>
      <c r="D98" s="319"/>
      <c r="E98" s="322"/>
      <c r="F98" s="297" t="str">
        <f t="shared" si="1"/>
        <v>否</v>
      </c>
    </row>
    <row r="99" ht="36" customHeight="1" spans="1:6">
      <c r="A99" s="317" t="s">
        <v>2694</v>
      </c>
      <c r="B99" s="318" t="s">
        <v>2625</v>
      </c>
      <c r="C99" s="319">
        <v>0</v>
      </c>
      <c r="D99" s="319"/>
      <c r="E99" s="322"/>
      <c r="F99" s="297" t="str">
        <f t="shared" si="1"/>
        <v>否</v>
      </c>
    </row>
    <row r="100" ht="36" customHeight="1" spans="1:6">
      <c r="A100" s="317" t="s">
        <v>2695</v>
      </c>
      <c r="B100" s="318" t="s">
        <v>2696</v>
      </c>
      <c r="C100" s="319"/>
      <c r="D100" s="319"/>
      <c r="E100" s="322"/>
      <c r="F100" s="297" t="str">
        <f t="shared" si="1"/>
        <v>否</v>
      </c>
    </row>
    <row r="101" ht="36" customHeight="1" spans="1:6">
      <c r="A101" s="311" t="s">
        <v>2697</v>
      </c>
      <c r="B101" s="320" t="s">
        <v>3040</v>
      </c>
      <c r="C101" s="316">
        <f>SUM(C102:C103)</f>
        <v>7000</v>
      </c>
      <c r="D101" s="316">
        <f>SUM(D102:D103)</f>
        <v>0</v>
      </c>
      <c r="E101" s="321">
        <f>D101/C101-1</f>
        <v>-1</v>
      </c>
      <c r="F101" s="297" t="str">
        <f t="shared" si="1"/>
        <v>是</v>
      </c>
    </row>
    <row r="102" ht="36" customHeight="1" spans="1:6">
      <c r="A102" s="317" t="s">
        <v>2699</v>
      </c>
      <c r="B102" s="318" t="s">
        <v>3041</v>
      </c>
      <c r="C102" s="319">
        <v>7000</v>
      </c>
      <c r="D102" s="319"/>
      <c r="E102" s="321">
        <f>D102/C102-1</f>
        <v>-1</v>
      </c>
      <c r="F102" s="297" t="str">
        <f t="shared" si="1"/>
        <v>是</v>
      </c>
    </row>
    <row r="103" ht="36" customHeight="1" spans="1:6">
      <c r="A103" s="317" t="s">
        <v>2701</v>
      </c>
      <c r="B103" s="318" t="s">
        <v>3042</v>
      </c>
      <c r="C103" s="319"/>
      <c r="D103" s="319"/>
      <c r="E103" s="321"/>
      <c r="F103" s="297" t="str">
        <f t="shared" si="1"/>
        <v>否</v>
      </c>
    </row>
    <row r="104" ht="36" customHeight="1" spans="1:6">
      <c r="A104" s="311" t="s">
        <v>90</v>
      </c>
      <c r="B104" s="312" t="s">
        <v>2702</v>
      </c>
      <c r="C104" s="323">
        <f>C105+C110+C115+C120+C123+C128+C132+C136+C139</f>
        <v>1270</v>
      </c>
      <c r="D104" s="323">
        <f>D105+D110+D115+D120+D123+D128+D132+D136+D139</f>
        <v>3358</v>
      </c>
      <c r="E104" s="321">
        <f>D104/C104-1</f>
        <v>1.644</v>
      </c>
      <c r="F104" s="297" t="str">
        <f t="shared" si="1"/>
        <v>是</v>
      </c>
    </row>
    <row r="105" ht="36" customHeight="1" spans="1:6">
      <c r="A105" s="311" t="s">
        <v>2703</v>
      </c>
      <c r="B105" s="312" t="s">
        <v>2704</v>
      </c>
      <c r="C105" s="319">
        <f>SUM(C106:C109)</f>
        <v>546</v>
      </c>
      <c r="D105" s="319">
        <f>SUM(D106:D109)</f>
        <v>2559</v>
      </c>
      <c r="E105" s="321">
        <f>D105/C105-1</f>
        <v>3.687</v>
      </c>
      <c r="F105" s="297" t="str">
        <f t="shared" si="1"/>
        <v>是</v>
      </c>
    </row>
    <row r="106" ht="36" customHeight="1" spans="1:6">
      <c r="A106" s="317" t="s">
        <v>2705</v>
      </c>
      <c r="B106" s="318" t="s">
        <v>2577</v>
      </c>
      <c r="C106" s="319">
        <v>546</v>
      </c>
      <c r="D106" s="319">
        <v>2559</v>
      </c>
      <c r="E106" s="321">
        <f>D106/C106-1</f>
        <v>3.687</v>
      </c>
      <c r="F106" s="297" t="str">
        <f t="shared" si="1"/>
        <v>是</v>
      </c>
    </row>
    <row r="107" ht="36" customHeight="1" spans="1:6">
      <c r="A107" s="317" t="s">
        <v>2706</v>
      </c>
      <c r="B107" s="318" t="s">
        <v>2707</v>
      </c>
      <c r="C107" s="319">
        <v>0</v>
      </c>
      <c r="D107" s="319">
        <v>0</v>
      </c>
      <c r="E107" s="322"/>
      <c r="F107" s="297" t="str">
        <f t="shared" si="1"/>
        <v>否</v>
      </c>
    </row>
    <row r="108" ht="36" customHeight="1" spans="1:6">
      <c r="A108" s="317" t="s">
        <v>2708</v>
      </c>
      <c r="B108" s="318" t="s">
        <v>2709</v>
      </c>
      <c r="C108" s="319">
        <v>0</v>
      </c>
      <c r="D108" s="319">
        <v>0</v>
      </c>
      <c r="E108" s="322"/>
      <c r="F108" s="297" t="str">
        <f t="shared" si="1"/>
        <v>否</v>
      </c>
    </row>
    <row r="109" ht="36" customHeight="1" spans="1:6">
      <c r="A109" s="317" t="s">
        <v>2710</v>
      </c>
      <c r="B109" s="315" t="s">
        <v>2711</v>
      </c>
      <c r="C109" s="319"/>
      <c r="D109" s="319"/>
      <c r="E109" s="322"/>
      <c r="F109" s="297" t="str">
        <f t="shared" si="1"/>
        <v>否</v>
      </c>
    </row>
    <row r="110" ht="36" customHeight="1" spans="1:6">
      <c r="A110" s="311" t="s">
        <v>2712</v>
      </c>
      <c r="B110" s="320" t="s">
        <v>2713</v>
      </c>
      <c r="C110" s="319">
        <f>SUM(C111:C114)</f>
        <v>0</v>
      </c>
      <c r="D110" s="319"/>
      <c r="E110" s="321"/>
      <c r="F110" s="297" t="str">
        <f t="shared" si="1"/>
        <v>否</v>
      </c>
    </row>
    <row r="111" ht="36" customHeight="1" spans="1:6">
      <c r="A111" s="317" t="s">
        <v>2714</v>
      </c>
      <c r="B111" s="318" t="s">
        <v>2577</v>
      </c>
      <c r="C111" s="319">
        <v>0</v>
      </c>
      <c r="D111" s="319"/>
      <c r="E111" s="322"/>
      <c r="F111" s="297" t="str">
        <f t="shared" si="1"/>
        <v>否</v>
      </c>
    </row>
    <row r="112" ht="36" customHeight="1" spans="1:6">
      <c r="A112" s="317" t="s">
        <v>2715</v>
      </c>
      <c r="B112" s="318" t="s">
        <v>2707</v>
      </c>
      <c r="C112" s="319">
        <v>0</v>
      </c>
      <c r="D112" s="319"/>
      <c r="E112" s="322"/>
      <c r="F112" s="297" t="str">
        <f t="shared" si="1"/>
        <v>否</v>
      </c>
    </row>
    <row r="113" ht="36" customHeight="1" spans="1:6">
      <c r="A113" s="317" t="s">
        <v>2716</v>
      </c>
      <c r="B113" s="318" t="s">
        <v>2717</v>
      </c>
      <c r="C113" s="319">
        <v>0</v>
      </c>
      <c r="D113" s="319"/>
      <c r="E113" s="322"/>
      <c r="F113" s="297" t="str">
        <f t="shared" si="1"/>
        <v>否</v>
      </c>
    </row>
    <row r="114" ht="36" customHeight="1" spans="1:6">
      <c r="A114" s="317" t="s">
        <v>2718</v>
      </c>
      <c r="B114" s="318" t="s">
        <v>2719</v>
      </c>
      <c r="C114" s="319">
        <v>0</v>
      </c>
      <c r="D114" s="319"/>
      <c r="E114" s="322"/>
      <c r="F114" s="297" t="str">
        <f t="shared" si="1"/>
        <v>否</v>
      </c>
    </row>
    <row r="115" ht="36" customHeight="1" spans="1:6">
      <c r="A115" s="311" t="s">
        <v>2720</v>
      </c>
      <c r="B115" s="312" t="s">
        <v>2721</v>
      </c>
      <c r="C115" s="316"/>
      <c r="D115" s="316"/>
      <c r="E115" s="314"/>
      <c r="F115" s="297" t="str">
        <f t="shared" si="1"/>
        <v>否</v>
      </c>
    </row>
    <row r="116" ht="36" customHeight="1" spans="1:6">
      <c r="A116" s="317" t="s">
        <v>2722</v>
      </c>
      <c r="B116" s="318" t="s">
        <v>2723</v>
      </c>
      <c r="C116" s="319">
        <v>0</v>
      </c>
      <c r="D116" s="319"/>
      <c r="E116" s="322"/>
      <c r="F116" s="297" t="str">
        <f t="shared" si="1"/>
        <v>否</v>
      </c>
    </row>
    <row r="117" ht="36" customHeight="1" spans="1:6">
      <c r="A117" s="317" t="s">
        <v>2724</v>
      </c>
      <c r="B117" s="318" t="s">
        <v>2725</v>
      </c>
      <c r="C117" s="319">
        <v>0</v>
      </c>
      <c r="D117" s="319"/>
      <c r="E117" s="322"/>
      <c r="F117" s="297" t="str">
        <f t="shared" si="1"/>
        <v>否</v>
      </c>
    </row>
    <row r="118" ht="36" customHeight="1" spans="1:6">
      <c r="A118" s="317" t="s">
        <v>2726</v>
      </c>
      <c r="B118" s="318" t="s">
        <v>2727</v>
      </c>
      <c r="C118" s="319">
        <v>0</v>
      </c>
      <c r="D118" s="319"/>
      <c r="E118" s="322"/>
      <c r="F118" s="297" t="str">
        <f t="shared" si="1"/>
        <v>否</v>
      </c>
    </row>
    <row r="119" ht="36" customHeight="1" spans="1:6">
      <c r="A119" s="317" t="s">
        <v>2728</v>
      </c>
      <c r="B119" s="315" t="s">
        <v>2729</v>
      </c>
      <c r="C119" s="319"/>
      <c r="D119" s="319"/>
      <c r="E119" s="324"/>
      <c r="F119" s="297" t="str">
        <f t="shared" si="1"/>
        <v>否</v>
      </c>
    </row>
    <row r="120" ht="36" customHeight="1" spans="1:6">
      <c r="A120" s="325">
        <v>21370</v>
      </c>
      <c r="B120" s="320" t="s">
        <v>2730</v>
      </c>
      <c r="C120" s="316"/>
      <c r="D120" s="316"/>
      <c r="E120" s="321"/>
      <c r="F120" s="297" t="str">
        <f t="shared" si="1"/>
        <v>否</v>
      </c>
    </row>
    <row r="121" ht="36" customHeight="1" spans="1:6">
      <c r="A121" s="326">
        <v>2137001</v>
      </c>
      <c r="B121" s="318" t="s">
        <v>2577</v>
      </c>
      <c r="C121" s="319">
        <v>0</v>
      </c>
      <c r="D121" s="319"/>
      <c r="E121" s="322"/>
      <c r="F121" s="297" t="str">
        <f t="shared" si="1"/>
        <v>否</v>
      </c>
    </row>
    <row r="122" ht="36" customHeight="1" spans="1:6">
      <c r="A122" s="326">
        <v>2137099</v>
      </c>
      <c r="B122" s="318" t="s">
        <v>2731</v>
      </c>
      <c r="C122" s="319"/>
      <c r="D122" s="319"/>
      <c r="E122" s="322"/>
      <c r="F122" s="297" t="str">
        <f t="shared" si="1"/>
        <v>否</v>
      </c>
    </row>
    <row r="123" ht="36" customHeight="1" spans="1:6">
      <c r="A123" s="325">
        <v>21371</v>
      </c>
      <c r="B123" s="320" t="s">
        <v>2732</v>
      </c>
      <c r="C123" s="319">
        <f>SUM(C124:C127)</f>
        <v>0</v>
      </c>
      <c r="D123" s="319"/>
      <c r="E123" s="321"/>
      <c r="F123" s="297" t="str">
        <f t="shared" si="1"/>
        <v>否</v>
      </c>
    </row>
    <row r="124" ht="36" customHeight="1" spans="1:6">
      <c r="A124" s="326">
        <v>2137101</v>
      </c>
      <c r="B124" s="318" t="s">
        <v>2723</v>
      </c>
      <c r="C124" s="319">
        <v>0</v>
      </c>
      <c r="D124" s="319"/>
      <c r="E124" s="322"/>
      <c r="F124" s="297" t="str">
        <f t="shared" si="1"/>
        <v>否</v>
      </c>
    </row>
    <row r="125" ht="36" customHeight="1" spans="1:6">
      <c r="A125" s="326">
        <v>2137102</v>
      </c>
      <c r="B125" s="318" t="s">
        <v>2733</v>
      </c>
      <c r="C125" s="319">
        <v>0</v>
      </c>
      <c r="D125" s="319"/>
      <c r="E125" s="322"/>
      <c r="F125" s="297" t="str">
        <f t="shared" si="1"/>
        <v>否</v>
      </c>
    </row>
    <row r="126" ht="36" customHeight="1" spans="1:6">
      <c r="A126" s="326">
        <v>2137103</v>
      </c>
      <c r="B126" s="318" t="s">
        <v>2727</v>
      </c>
      <c r="C126" s="319">
        <v>0</v>
      </c>
      <c r="D126" s="319"/>
      <c r="E126" s="322"/>
      <c r="F126" s="297" t="str">
        <f t="shared" si="1"/>
        <v>否</v>
      </c>
    </row>
    <row r="127" ht="36" customHeight="1" spans="1:6">
      <c r="A127" s="326">
        <v>2137199</v>
      </c>
      <c r="B127" s="318" t="s">
        <v>2734</v>
      </c>
      <c r="C127" s="319">
        <v>0</v>
      </c>
      <c r="D127" s="319"/>
      <c r="E127" s="322"/>
      <c r="F127" s="297" t="str">
        <f t="shared" si="1"/>
        <v>否</v>
      </c>
    </row>
    <row r="128" ht="36" customHeight="1" spans="1:6">
      <c r="A128" s="326">
        <v>21372</v>
      </c>
      <c r="B128" s="315" t="s">
        <v>2735</v>
      </c>
      <c r="C128" s="319">
        <f>SUM(C129:C131)</f>
        <v>724</v>
      </c>
      <c r="D128" s="319">
        <f>SUM(D129:D131)</f>
        <v>799</v>
      </c>
      <c r="E128" s="322">
        <f>D128/C128-1</f>
        <v>0.104</v>
      </c>
      <c r="F128" s="297" t="str">
        <f t="shared" si="1"/>
        <v>是</v>
      </c>
    </row>
    <row r="129" ht="36" customHeight="1" spans="1:6">
      <c r="A129" s="326">
        <v>2137201</v>
      </c>
      <c r="B129" s="318" t="s">
        <v>2736</v>
      </c>
      <c r="C129" s="319">
        <v>724</v>
      </c>
      <c r="D129" s="319">
        <v>799</v>
      </c>
      <c r="E129" s="322">
        <f>D129/C129-1</f>
        <v>0.104</v>
      </c>
      <c r="F129" s="297" t="str">
        <f t="shared" si="1"/>
        <v>是</v>
      </c>
    </row>
    <row r="130" ht="36" customHeight="1" spans="1:6">
      <c r="A130" s="326">
        <v>2137202</v>
      </c>
      <c r="B130" s="318" t="s">
        <v>2737</v>
      </c>
      <c r="C130" s="319"/>
      <c r="D130" s="319"/>
      <c r="E130" s="322"/>
      <c r="F130" s="297" t="str">
        <f t="shared" si="1"/>
        <v>否</v>
      </c>
    </row>
    <row r="131" ht="36" customHeight="1" spans="1:6">
      <c r="A131" s="326">
        <v>2137299</v>
      </c>
      <c r="B131" s="318" t="s">
        <v>2738</v>
      </c>
      <c r="C131" s="319"/>
      <c r="D131" s="319"/>
      <c r="E131" s="322"/>
      <c r="F131" s="297" t="str">
        <f t="shared" si="1"/>
        <v>否</v>
      </c>
    </row>
    <row r="132" ht="36" customHeight="1" spans="1:6">
      <c r="A132" s="326">
        <v>21373</v>
      </c>
      <c r="B132" s="315" t="s">
        <v>2739</v>
      </c>
      <c r="C132" s="319"/>
      <c r="D132" s="316"/>
      <c r="E132" s="322"/>
      <c r="F132" s="297" t="str">
        <f t="shared" si="1"/>
        <v>否</v>
      </c>
    </row>
    <row r="133" ht="36" customHeight="1" spans="1:6">
      <c r="A133" s="326">
        <v>2137301</v>
      </c>
      <c r="B133" s="318" t="s">
        <v>2736</v>
      </c>
      <c r="C133" s="319"/>
      <c r="D133" s="319"/>
      <c r="E133" s="322"/>
      <c r="F133" s="297" t="str">
        <f t="shared" ref="F133:F196" si="2">IF(LEN(A133)=3,"是",IF(B133&lt;&gt;"",IF(SUM(C133:E133)&lt;&gt;0,"是","否"),"是"))</f>
        <v>否</v>
      </c>
    </row>
    <row r="134" ht="36" customHeight="1" spans="1:6">
      <c r="A134" s="326">
        <v>2137302</v>
      </c>
      <c r="B134" s="318" t="s">
        <v>2737</v>
      </c>
      <c r="C134" s="319"/>
      <c r="D134" s="319"/>
      <c r="E134" s="322"/>
      <c r="F134" s="297" t="str">
        <f t="shared" si="2"/>
        <v>否</v>
      </c>
    </row>
    <row r="135" ht="36" customHeight="1" spans="1:6">
      <c r="A135" s="326">
        <v>2137399</v>
      </c>
      <c r="B135" s="318" t="s">
        <v>2740</v>
      </c>
      <c r="C135" s="319"/>
      <c r="D135" s="319"/>
      <c r="E135" s="322"/>
      <c r="F135" s="297" t="str">
        <f t="shared" si="2"/>
        <v>否</v>
      </c>
    </row>
    <row r="136" ht="36" customHeight="1" spans="1:6">
      <c r="A136" s="326">
        <v>21374</v>
      </c>
      <c r="B136" s="315" t="s">
        <v>2741</v>
      </c>
      <c r="C136" s="319"/>
      <c r="D136" s="316"/>
      <c r="E136" s="322"/>
      <c r="F136" s="297" t="str">
        <f t="shared" si="2"/>
        <v>否</v>
      </c>
    </row>
    <row r="137" ht="36" customHeight="1" spans="1:6">
      <c r="A137" s="326">
        <v>2137401</v>
      </c>
      <c r="B137" s="318" t="s">
        <v>2742</v>
      </c>
      <c r="C137" s="319"/>
      <c r="D137" s="319"/>
      <c r="E137" s="322"/>
      <c r="F137" s="297" t="str">
        <f t="shared" si="2"/>
        <v>否</v>
      </c>
    </row>
    <row r="138" ht="36" customHeight="1" spans="1:6">
      <c r="A138" s="326">
        <v>2137499</v>
      </c>
      <c r="B138" s="318" t="s">
        <v>2743</v>
      </c>
      <c r="C138" s="319"/>
      <c r="D138" s="319"/>
      <c r="E138" s="322"/>
      <c r="F138" s="297" t="str">
        <f t="shared" si="2"/>
        <v>否</v>
      </c>
    </row>
    <row r="139" ht="36" customHeight="1" spans="1:6">
      <c r="A139" s="326" t="s">
        <v>2744</v>
      </c>
      <c r="B139" s="315" t="s">
        <v>2745</v>
      </c>
      <c r="C139" s="319"/>
      <c r="D139" s="316"/>
      <c r="E139" s="322"/>
      <c r="F139" s="297" t="str">
        <f t="shared" si="2"/>
        <v>否</v>
      </c>
    </row>
    <row r="140" ht="36" customHeight="1" spans="1:6">
      <c r="A140" s="326" t="s">
        <v>2746</v>
      </c>
      <c r="B140" s="318" t="s">
        <v>2747</v>
      </c>
      <c r="C140" s="319"/>
      <c r="D140" s="319"/>
      <c r="E140" s="322"/>
      <c r="F140" s="297" t="str">
        <f t="shared" si="2"/>
        <v>否</v>
      </c>
    </row>
    <row r="141" ht="36" customHeight="1" spans="1:6">
      <c r="A141" s="326" t="s">
        <v>2748</v>
      </c>
      <c r="B141" s="318" t="s">
        <v>2749</v>
      </c>
      <c r="C141" s="319"/>
      <c r="D141" s="319"/>
      <c r="E141" s="322"/>
      <c r="F141" s="297" t="str">
        <f t="shared" si="2"/>
        <v>否</v>
      </c>
    </row>
    <row r="142" ht="36" customHeight="1" spans="1:6">
      <c r="A142" s="326" t="s">
        <v>2750</v>
      </c>
      <c r="B142" s="318" t="s">
        <v>1761</v>
      </c>
      <c r="C142" s="319"/>
      <c r="D142" s="319"/>
      <c r="E142" s="322"/>
      <c r="F142" s="297" t="str">
        <f t="shared" si="2"/>
        <v>否</v>
      </c>
    </row>
    <row r="143" ht="36" customHeight="1" spans="1:6">
      <c r="A143" s="311" t="s">
        <v>92</v>
      </c>
      <c r="B143" s="312" t="s">
        <v>2751</v>
      </c>
      <c r="C143" s="313"/>
      <c r="D143" s="313"/>
      <c r="E143" s="322"/>
      <c r="F143" s="297" t="str">
        <f t="shared" si="2"/>
        <v>是</v>
      </c>
    </row>
    <row r="144" ht="36" customHeight="1" spans="1:6">
      <c r="A144" s="311" t="s">
        <v>2752</v>
      </c>
      <c r="B144" s="320" t="s">
        <v>2753</v>
      </c>
      <c r="C144" s="319">
        <f>SUM(C145:C148)</f>
        <v>0</v>
      </c>
      <c r="D144" s="319"/>
      <c r="E144" s="321"/>
      <c r="F144" s="297" t="str">
        <f t="shared" si="2"/>
        <v>否</v>
      </c>
    </row>
    <row r="145" ht="36" customHeight="1" spans="1:6">
      <c r="A145" s="317" t="s">
        <v>2754</v>
      </c>
      <c r="B145" s="318" t="s">
        <v>2755</v>
      </c>
      <c r="C145" s="319">
        <v>0</v>
      </c>
      <c r="D145" s="319"/>
      <c r="E145" s="322"/>
      <c r="F145" s="297" t="str">
        <f t="shared" si="2"/>
        <v>否</v>
      </c>
    </row>
    <row r="146" ht="36" customHeight="1" spans="1:6">
      <c r="A146" s="317" t="s">
        <v>2756</v>
      </c>
      <c r="B146" s="318" t="s">
        <v>2757</v>
      </c>
      <c r="C146" s="319">
        <v>0</v>
      </c>
      <c r="D146" s="319"/>
      <c r="E146" s="322"/>
      <c r="F146" s="297" t="str">
        <f t="shared" si="2"/>
        <v>否</v>
      </c>
    </row>
    <row r="147" ht="36" customHeight="1" spans="1:6">
      <c r="A147" s="317" t="s">
        <v>2758</v>
      </c>
      <c r="B147" s="318" t="s">
        <v>2759</v>
      </c>
      <c r="C147" s="319">
        <v>0</v>
      </c>
      <c r="D147" s="319"/>
      <c r="E147" s="322"/>
      <c r="F147" s="297" t="str">
        <f t="shared" si="2"/>
        <v>否</v>
      </c>
    </row>
    <row r="148" ht="36" customHeight="1" spans="1:6">
      <c r="A148" s="317" t="s">
        <v>2760</v>
      </c>
      <c r="B148" s="318" t="s">
        <v>2761</v>
      </c>
      <c r="C148" s="319">
        <v>0</v>
      </c>
      <c r="D148" s="319"/>
      <c r="E148" s="322"/>
      <c r="F148" s="297" t="str">
        <f t="shared" si="2"/>
        <v>否</v>
      </c>
    </row>
    <row r="149" ht="36" customHeight="1" spans="1:6">
      <c r="A149" s="311" t="s">
        <v>2762</v>
      </c>
      <c r="B149" s="312" t="s">
        <v>2763</v>
      </c>
      <c r="C149" s="319">
        <f>SUM(C150:C153)</f>
        <v>0</v>
      </c>
      <c r="D149" s="319"/>
      <c r="E149" s="314"/>
      <c r="F149" s="297" t="str">
        <f t="shared" si="2"/>
        <v>否</v>
      </c>
    </row>
    <row r="150" ht="36" customHeight="1" spans="1:6">
      <c r="A150" s="317" t="s">
        <v>2764</v>
      </c>
      <c r="B150" s="318" t="s">
        <v>2759</v>
      </c>
      <c r="C150" s="319">
        <v>0</v>
      </c>
      <c r="D150" s="319"/>
      <c r="E150" s="322"/>
      <c r="F150" s="297" t="str">
        <f t="shared" si="2"/>
        <v>否</v>
      </c>
    </row>
    <row r="151" ht="36" customHeight="1" spans="1:6">
      <c r="A151" s="317" t="s">
        <v>2765</v>
      </c>
      <c r="B151" s="318" t="s">
        <v>2766</v>
      </c>
      <c r="C151" s="319">
        <v>0</v>
      </c>
      <c r="D151" s="319"/>
      <c r="E151" s="322"/>
      <c r="F151" s="297" t="str">
        <f t="shared" si="2"/>
        <v>否</v>
      </c>
    </row>
    <row r="152" ht="36" customHeight="1" spans="1:6">
      <c r="A152" s="317" t="s">
        <v>2767</v>
      </c>
      <c r="B152" s="318" t="s">
        <v>2768</v>
      </c>
      <c r="C152" s="319">
        <v>0</v>
      </c>
      <c r="D152" s="319"/>
      <c r="E152" s="322"/>
      <c r="F152" s="297" t="str">
        <f t="shared" si="2"/>
        <v>否</v>
      </c>
    </row>
    <row r="153" ht="36" customHeight="1" spans="1:6">
      <c r="A153" s="317" t="s">
        <v>2769</v>
      </c>
      <c r="B153" s="315" t="s">
        <v>2770</v>
      </c>
      <c r="C153" s="319">
        <v>0</v>
      </c>
      <c r="D153" s="319"/>
      <c r="E153" s="324"/>
      <c r="F153" s="297" t="str">
        <f t="shared" si="2"/>
        <v>否</v>
      </c>
    </row>
    <row r="154" ht="36" customHeight="1" spans="1:6">
      <c r="A154" s="311" t="s">
        <v>2771</v>
      </c>
      <c r="B154" s="312" t="s">
        <v>2772</v>
      </c>
      <c r="C154" s="316"/>
      <c r="D154" s="316"/>
      <c r="E154" s="314"/>
      <c r="F154" s="297" t="str">
        <f t="shared" si="2"/>
        <v>否</v>
      </c>
    </row>
    <row r="155" ht="36" customHeight="1" spans="1:6">
      <c r="A155" s="317" t="s">
        <v>2773</v>
      </c>
      <c r="B155" s="318" t="s">
        <v>2774</v>
      </c>
      <c r="C155" s="319"/>
      <c r="D155" s="319"/>
      <c r="E155" s="322"/>
      <c r="F155" s="297" t="str">
        <f t="shared" si="2"/>
        <v>否</v>
      </c>
    </row>
    <row r="156" ht="36" customHeight="1" spans="1:6">
      <c r="A156" s="317" t="s">
        <v>2775</v>
      </c>
      <c r="B156" s="315" t="s">
        <v>2776</v>
      </c>
      <c r="C156" s="319"/>
      <c r="D156" s="319"/>
      <c r="E156" s="324"/>
      <c r="F156" s="297" t="str">
        <f t="shared" si="2"/>
        <v>否</v>
      </c>
    </row>
    <row r="157" ht="36" customHeight="1" spans="1:6">
      <c r="A157" s="317" t="s">
        <v>2777</v>
      </c>
      <c r="B157" s="315" t="s">
        <v>2778</v>
      </c>
      <c r="C157" s="319"/>
      <c r="D157" s="319"/>
      <c r="E157" s="324"/>
      <c r="F157" s="297" t="str">
        <f t="shared" si="2"/>
        <v>否</v>
      </c>
    </row>
    <row r="158" ht="36" customHeight="1" spans="1:6">
      <c r="A158" s="317" t="s">
        <v>2779</v>
      </c>
      <c r="B158" s="318" t="s">
        <v>2780</v>
      </c>
      <c r="C158" s="319">
        <v>0</v>
      </c>
      <c r="D158" s="319"/>
      <c r="E158" s="322"/>
      <c r="F158" s="297" t="str">
        <f t="shared" si="2"/>
        <v>否</v>
      </c>
    </row>
    <row r="159" ht="36" customHeight="1" spans="1:6">
      <c r="A159" s="311" t="s">
        <v>2781</v>
      </c>
      <c r="B159" s="320" t="s">
        <v>2782</v>
      </c>
      <c r="C159" s="316"/>
      <c r="D159" s="316"/>
      <c r="E159" s="321"/>
      <c r="F159" s="297" t="str">
        <f t="shared" si="2"/>
        <v>否</v>
      </c>
    </row>
    <row r="160" ht="36" customHeight="1" spans="1:6">
      <c r="A160" s="317" t="s">
        <v>2783</v>
      </c>
      <c r="B160" s="318" t="s">
        <v>2784</v>
      </c>
      <c r="C160" s="319">
        <v>0</v>
      </c>
      <c r="D160" s="319"/>
      <c r="E160" s="322"/>
      <c r="F160" s="297" t="str">
        <f t="shared" si="2"/>
        <v>否</v>
      </c>
    </row>
    <row r="161" ht="36" customHeight="1" spans="1:6">
      <c r="A161" s="317" t="s">
        <v>2785</v>
      </c>
      <c r="B161" s="318" t="s">
        <v>2786</v>
      </c>
      <c r="C161" s="319">
        <v>0</v>
      </c>
      <c r="D161" s="319"/>
      <c r="E161" s="322"/>
      <c r="F161" s="297" t="str">
        <f t="shared" si="2"/>
        <v>否</v>
      </c>
    </row>
    <row r="162" ht="36" customHeight="1" spans="1:6">
      <c r="A162" s="317" t="s">
        <v>2787</v>
      </c>
      <c r="B162" s="318" t="s">
        <v>2788</v>
      </c>
      <c r="C162" s="319">
        <v>0</v>
      </c>
      <c r="D162" s="319"/>
      <c r="E162" s="322"/>
      <c r="F162" s="297" t="str">
        <f t="shared" si="2"/>
        <v>否</v>
      </c>
    </row>
    <row r="163" ht="36" customHeight="1" spans="1:6">
      <c r="A163" s="317" t="s">
        <v>2789</v>
      </c>
      <c r="B163" s="318" t="s">
        <v>2790</v>
      </c>
      <c r="C163" s="319">
        <v>0</v>
      </c>
      <c r="D163" s="319"/>
      <c r="E163" s="322"/>
      <c r="F163" s="297" t="str">
        <f t="shared" si="2"/>
        <v>否</v>
      </c>
    </row>
    <row r="164" ht="36" customHeight="1" spans="1:6">
      <c r="A164" s="317" t="s">
        <v>2791</v>
      </c>
      <c r="B164" s="318" t="s">
        <v>2792</v>
      </c>
      <c r="C164" s="319">
        <v>0</v>
      </c>
      <c r="D164" s="319"/>
      <c r="E164" s="322"/>
      <c r="F164" s="297" t="str">
        <f t="shared" si="2"/>
        <v>否</v>
      </c>
    </row>
    <row r="165" ht="36" customHeight="1" spans="1:6">
      <c r="A165" s="317" t="s">
        <v>2793</v>
      </c>
      <c r="B165" s="318" t="s">
        <v>2794</v>
      </c>
      <c r="C165" s="319">
        <v>0</v>
      </c>
      <c r="D165" s="319"/>
      <c r="E165" s="322"/>
      <c r="F165" s="297" t="str">
        <f t="shared" si="2"/>
        <v>否</v>
      </c>
    </row>
    <row r="166" ht="36" customHeight="1" spans="1:6">
      <c r="A166" s="317" t="s">
        <v>2795</v>
      </c>
      <c r="B166" s="318" t="s">
        <v>2796</v>
      </c>
      <c r="C166" s="319">
        <v>0</v>
      </c>
      <c r="D166" s="319"/>
      <c r="E166" s="322"/>
      <c r="F166" s="297" t="str">
        <f t="shared" si="2"/>
        <v>否</v>
      </c>
    </row>
    <row r="167" ht="36" customHeight="1" spans="1:6">
      <c r="A167" s="317" t="s">
        <v>2797</v>
      </c>
      <c r="B167" s="318" t="s">
        <v>2798</v>
      </c>
      <c r="C167" s="319"/>
      <c r="D167" s="319"/>
      <c r="E167" s="322"/>
      <c r="F167" s="297" t="str">
        <f t="shared" si="2"/>
        <v>否</v>
      </c>
    </row>
    <row r="168" ht="36" customHeight="1" spans="1:6">
      <c r="A168" s="311" t="s">
        <v>2799</v>
      </c>
      <c r="B168" s="320" t="s">
        <v>2800</v>
      </c>
      <c r="C168" s="319">
        <f>SUM(C169:C174)</f>
        <v>0</v>
      </c>
      <c r="D168" s="319"/>
      <c r="E168" s="321"/>
      <c r="F168" s="297" t="str">
        <f t="shared" si="2"/>
        <v>否</v>
      </c>
    </row>
    <row r="169" ht="36" customHeight="1" spans="1:6">
      <c r="A169" s="317" t="s">
        <v>2801</v>
      </c>
      <c r="B169" s="318" t="s">
        <v>2802</v>
      </c>
      <c r="C169" s="319">
        <v>0</v>
      </c>
      <c r="D169" s="319"/>
      <c r="E169" s="322"/>
      <c r="F169" s="297" t="str">
        <f t="shared" si="2"/>
        <v>否</v>
      </c>
    </row>
    <row r="170" ht="36" customHeight="1" spans="1:6">
      <c r="A170" s="317" t="s">
        <v>2803</v>
      </c>
      <c r="B170" s="318" t="s">
        <v>2804</v>
      </c>
      <c r="C170" s="319">
        <v>0</v>
      </c>
      <c r="D170" s="319"/>
      <c r="E170" s="322"/>
      <c r="F170" s="297" t="str">
        <f t="shared" si="2"/>
        <v>否</v>
      </c>
    </row>
    <row r="171" ht="36" customHeight="1" spans="1:6">
      <c r="A171" s="317" t="s">
        <v>2805</v>
      </c>
      <c r="B171" s="318" t="s">
        <v>2806</v>
      </c>
      <c r="C171" s="319">
        <v>0</v>
      </c>
      <c r="D171" s="319"/>
      <c r="E171" s="322"/>
      <c r="F171" s="297" t="str">
        <f t="shared" si="2"/>
        <v>否</v>
      </c>
    </row>
    <row r="172" ht="36" customHeight="1" spans="1:6">
      <c r="A172" s="317" t="s">
        <v>2807</v>
      </c>
      <c r="B172" s="318" t="s">
        <v>2808</v>
      </c>
      <c r="C172" s="319">
        <v>0</v>
      </c>
      <c r="D172" s="319"/>
      <c r="E172" s="322"/>
      <c r="F172" s="297" t="str">
        <f t="shared" si="2"/>
        <v>否</v>
      </c>
    </row>
    <row r="173" ht="36" customHeight="1" spans="1:6">
      <c r="A173" s="317" t="s">
        <v>2809</v>
      </c>
      <c r="B173" s="318" t="s">
        <v>2810</v>
      </c>
      <c r="C173" s="319">
        <v>0</v>
      </c>
      <c r="D173" s="319"/>
      <c r="E173" s="322"/>
      <c r="F173" s="297" t="str">
        <f t="shared" si="2"/>
        <v>否</v>
      </c>
    </row>
    <row r="174" ht="36" customHeight="1" spans="1:6">
      <c r="A174" s="317" t="s">
        <v>2811</v>
      </c>
      <c r="B174" s="318" t="s">
        <v>2812</v>
      </c>
      <c r="C174" s="319">
        <v>0</v>
      </c>
      <c r="D174" s="319"/>
      <c r="E174" s="322"/>
      <c r="F174" s="297" t="str">
        <f t="shared" si="2"/>
        <v>否</v>
      </c>
    </row>
    <row r="175" ht="36" customHeight="1" spans="1:6">
      <c r="A175" s="311" t="s">
        <v>2813</v>
      </c>
      <c r="B175" s="312" t="s">
        <v>2814</v>
      </c>
      <c r="C175" s="316"/>
      <c r="D175" s="316"/>
      <c r="E175" s="314"/>
      <c r="F175" s="297" t="str">
        <f t="shared" si="2"/>
        <v>否</v>
      </c>
    </row>
    <row r="176" ht="36" customHeight="1" spans="1:6">
      <c r="A176" s="317" t="s">
        <v>2815</v>
      </c>
      <c r="B176" s="315" t="s">
        <v>2816</v>
      </c>
      <c r="C176" s="319"/>
      <c r="D176" s="319"/>
      <c r="E176" s="324"/>
      <c r="F176" s="297" t="str">
        <f t="shared" si="2"/>
        <v>否</v>
      </c>
    </row>
    <row r="177" ht="36" customHeight="1" spans="1:6">
      <c r="A177" s="317" t="s">
        <v>2817</v>
      </c>
      <c r="B177" s="318" t="s">
        <v>2818</v>
      </c>
      <c r="C177" s="319">
        <v>0</v>
      </c>
      <c r="D177" s="319"/>
      <c r="E177" s="322"/>
      <c r="F177" s="297" t="str">
        <f t="shared" si="2"/>
        <v>否</v>
      </c>
    </row>
    <row r="178" ht="36" customHeight="1" spans="1:6">
      <c r="A178" s="317" t="s">
        <v>2819</v>
      </c>
      <c r="B178" s="315" t="s">
        <v>2820</v>
      </c>
      <c r="C178" s="319"/>
      <c r="D178" s="319"/>
      <c r="E178" s="324"/>
      <c r="F178" s="297" t="str">
        <f t="shared" si="2"/>
        <v>否</v>
      </c>
    </row>
    <row r="179" ht="36" customHeight="1" spans="1:6">
      <c r="A179" s="317" t="s">
        <v>2821</v>
      </c>
      <c r="B179" s="315" t="s">
        <v>2822</v>
      </c>
      <c r="C179" s="319"/>
      <c r="D179" s="319"/>
      <c r="E179" s="324"/>
      <c r="F179" s="297" t="str">
        <f t="shared" si="2"/>
        <v>否</v>
      </c>
    </row>
    <row r="180" ht="36" customHeight="1" spans="1:6">
      <c r="A180" s="317" t="s">
        <v>2823</v>
      </c>
      <c r="B180" s="318" t="s">
        <v>2824</v>
      </c>
      <c r="C180" s="319">
        <v>0</v>
      </c>
      <c r="D180" s="319"/>
      <c r="E180" s="322"/>
      <c r="F180" s="297" t="str">
        <f t="shared" si="2"/>
        <v>否</v>
      </c>
    </row>
    <row r="181" ht="36" customHeight="1" spans="1:6">
      <c r="A181" s="317" t="s">
        <v>2825</v>
      </c>
      <c r="B181" s="318" t="s">
        <v>2826</v>
      </c>
      <c r="C181" s="319"/>
      <c r="D181" s="319"/>
      <c r="E181" s="322"/>
      <c r="F181" s="297" t="str">
        <f t="shared" si="2"/>
        <v>否</v>
      </c>
    </row>
    <row r="182" ht="36" customHeight="1" spans="1:6">
      <c r="A182" s="317" t="s">
        <v>2827</v>
      </c>
      <c r="B182" s="318" t="s">
        <v>2828</v>
      </c>
      <c r="C182" s="319">
        <v>0</v>
      </c>
      <c r="D182" s="319"/>
      <c r="E182" s="322"/>
      <c r="F182" s="297" t="str">
        <f t="shared" si="2"/>
        <v>否</v>
      </c>
    </row>
    <row r="183" ht="36" customHeight="1" spans="1:6">
      <c r="A183" s="317" t="s">
        <v>2829</v>
      </c>
      <c r="B183" s="318" t="s">
        <v>2830</v>
      </c>
      <c r="C183" s="319">
        <v>0</v>
      </c>
      <c r="D183" s="319"/>
      <c r="E183" s="322"/>
      <c r="F183" s="297" t="str">
        <f t="shared" si="2"/>
        <v>否</v>
      </c>
    </row>
    <row r="184" ht="36" customHeight="1" spans="1:6">
      <c r="A184" s="311" t="s">
        <v>2831</v>
      </c>
      <c r="B184" s="320" t="s">
        <v>2832</v>
      </c>
      <c r="C184" s="319">
        <f>SUM(C185:C186)</f>
        <v>0</v>
      </c>
      <c r="D184" s="319"/>
      <c r="E184" s="321"/>
      <c r="F184" s="297" t="str">
        <f t="shared" si="2"/>
        <v>否</v>
      </c>
    </row>
    <row r="185" ht="36" customHeight="1" spans="1:6">
      <c r="A185" s="317" t="s">
        <v>2833</v>
      </c>
      <c r="B185" s="318" t="s">
        <v>2755</v>
      </c>
      <c r="C185" s="319">
        <v>0</v>
      </c>
      <c r="D185" s="319"/>
      <c r="E185" s="322"/>
      <c r="F185" s="297" t="str">
        <f t="shared" si="2"/>
        <v>否</v>
      </c>
    </row>
    <row r="186" ht="36" customHeight="1" spans="1:6">
      <c r="A186" s="317" t="s">
        <v>2834</v>
      </c>
      <c r="B186" s="318" t="s">
        <v>2835</v>
      </c>
      <c r="C186" s="319">
        <v>0</v>
      </c>
      <c r="D186" s="319"/>
      <c r="E186" s="322"/>
      <c r="F186" s="297" t="str">
        <f t="shared" si="2"/>
        <v>否</v>
      </c>
    </row>
    <row r="187" ht="36" customHeight="1" spans="1:6">
      <c r="A187" s="311" t="s">
        <v>2836</v>
      </c>
      <c r="B187" s="320" t="s">
        <v>2837</v>
      </c>
      <c r="C187" s="316"/>
      <c r="D187" s="316"/>
      <c r="E187" s="321"/>
      <c r="F187" s="297" t="str">
        <f t="shared" si="2"/>
        <v>否</v>
      </c>
    </row>
    <row r="188" ht="36" customHeight="1" spans="1:6">
      <c r="A188" s="317" t="s">
        <v>2838</v>
      </c>
      <c r="B188" s="318" t="s">
        <v>2755</v>
      </c>
      <c r="C188" s="319"/>
      <c r="D188" s="319"/>
      <c r="E188" s="322"/>
      <c r="F188" s="297" t="str">
        <f t="shared" si="2"/>
        <v>否</v>
      </c>
    </row>
    <row r="189" ht="36" customHeight="1" spans="1:6">
      <c r="A189" s="317" t="s">
        <v>2839</v>
      </c>
      <c r="B189" s="318" t="s">
        <v>2840</v>
      </c>
      <c r="C189" s="319"/>
      <c r="D189" s="319"/>
      <c r="E189" s="322"/>
      <c r="F189" s="297" t="str">
        <f t="shared" si="2"/>
        <v>否</v>
      </c>
    </row>
    <row r="190" ht="36" customHeight="1" spans="1:6">
      <c r="A190" s="311" t="s">
        <v>2841</v>
      </c>
      <c r="B190" s="320" t="s">
        <v>2842</v>
      </c>
      <c r="C190" s="319">
        <v>0</v>
      </c>
      <c r="D190" s="319"/>
      <c r="E190" s="321"/>
      <c r="F190" s="297" t="str">
        <f t="shared" si="2"/>
        <v>否</v>
      </c>
    </row>
    <row r="191" ht="36" customHeight="1" spans="1:6">
      <c r="A191" s="311" t="s">
        <v>2843</v>
      </c>
      <c r="B191" s="320" t="s">
        <v>2844</v>
      </c>
      <c r="C191" s="319">
        <f>SUM(C192:C194)</f>
        <v>0</v>
      </c>
      <c r="D191" s="319"/>
      <c r="E191" s="321"/>
      <c r="F191" s="297" t="str">
        <f t="shared" si="2"/>
        <v>否</v>
      </c>
    </row>
    <row r="192" ht="36" customHeight="1" spans="1:6">
      <c r="A192" s="317" t="s">
        <v>2845</v>
      </c>
      <c r="B192" s="318" t="s">
        <v>2774</v>
      </c>
      <c r="C192" s="319">
        <v>0</v>
      </c>
      <c r="D192" s="319"/>
      <c r="E192" s="322"/>
      <c r="F192" s="297" t="str">
        <f t="shared" si="2"/>
        <v>否</v>
      </c>
    </row>
    <row r="193" ht="36" customHeight="1" spans="1:6">
      <c r="A193" s="317" t="s">
        <v>2846</v>
      </c>
      <c r="B193" s="318" t="s">
        <v>2778</v>
      </c>
      <c r="C193" s="319">
        <v>0</v>
      </c>
      <c r="D193" s="319"/>
      <c r="E193" s="322"/>
      <c r="F193" s="297" t="str">
        <f t="shared" si="2"/>
        <v>否</v>
      </c>
    </row>
    <row r="194" ht="36" customHeight="1" spans="1:6">
      <c r="A194" s="317" t="s">
        <v>2847</v>
      </c>
      <c r="B194" s="318" t="s">
        <v>2848</v>
      </c>
      <c r="C194" s="319">
        <v>0</v>
      </c>
      <c r="D194" s="319"/>
      <c r="E194" s="322"/>
      <c r="F194" s="297" t="str">
        <f t="shared" si="2"/>
        <v>否</v>
      </c>
    </row>
    <row r="195" ht="36" customHeight="1" spans="1:6">
      <c r="A195" s="311" t="s">
        <v>94</v>
      </c>
      <c r="B195" s="312" t="s">
        <v>2849</v>
      </c>
      <c r="C195" s="313"/>
      <c r="D195" s="313"/>
      <c r="E195" s="322"/>
      <c r="F195" s="297" t="str">
        <f t="shared" si="2"/>
        <v>是</v>
      </c>
    </row>
    <row r="196" ht="36" customHeight="1" spans="1:6">
      <c r="A196" s="311" t="s">
        <v>2850</v>
      </c>
      <c r="B196" s="312" t="s">
        <v>2851</v>
      </c>
      <c r="C196" s="316"/>
      <c r="D196" s="316"/>
      <c r="E196" s="314"/>
      <c r="F196" s="297" t="str">
        <f t="shared" si="2"/>
        <v>否</v>
      </c>
    </row>
    <row r="197" ht="36" customHeight="1" spans="1:6">
      <c r="A197" s="317" t="s">
        <v>2852</v>
      </c>
      <c r="B197" s="315" t="s">
        <v>2853</v>
      </c>
      <c r="C197" s="319"/>
      <c r="D197" s="319"/>
      <c r="E197" s="324"/>
      <c r="F197" s="297" t="str">
        <f t="shared" ref="F197:F260" si="3">IF(LEN(A197)=3,"是",IF(B197&lt;&gt;"",IF(SUM(C197:E197)&lt;&gt;0,"是","否"),"是"))</f>
        <v>否</v>
      </c>
    </row>
    <row r="198" ht="36" customHeight="1" spans="1:6">
      <c r="A198" s="317" t="s">
        <v>2854</v>
      </c>
      <c r="B198" s="318" t="s">
        <v>2855</v>
      </c>
      <c r="C198" s="319">
        <v>0</v>
      </c>
      <c r="D198" s="319"/>
      <c r="E198" s="322"/>
      <c r="F198" s="297" t="str">
        <f t="shared" si="3"/>
        <v>否</v>
      </c>
    </row>
    <row r="199" ht="36" customHeight="1" spans="1:6">
      <c r="A199" s="311" t="s">
        <v>116</v>
      </c>
      <c r="B199" s="312" t="s">
        <v>2856</v>
      </c>
      <c r="C199" s="323">
        <f>C200+C204+C213+C225</f>
        <v>18651</v>
      </c>
      <c r="D199" s="323">
        <f>D200+D204+D213+D225</f>
        <v>2838</v>
      </c>
      <c r="E199" s="322">
        <f>D199/C199-1</f>
        <v>-0.848</v>
      </c>
      <c r="F199" s="297" t="str">
        <f t="shared" si="3"/>
        <v>是</v>
      </c>
    </row>
    <row r="200" ht="36" customHeight="1" spans="1:6">
      <c r="A200" s="311" t="s">
        <v>2857</v>
      </c>
      <c r="B200" s="312" t="s">
        <v>2858</v>
      </c>
      <c r="C200" s="319">
        <f>SUM(C201:C203)</f>
        <v>13085</v>
      </c>
      <c r="D200" s="319">
        <f>SUM(D201:D203)</f>
        <v>0</v>
      </c>
      <c r="E200" s="322">
        <f>D200/C200-1</f>
        <v>-1</v>
      </c>
      <c r="F200" s="297" t="str">
        <f t="shared" si="3"/>
        <v>是</v>
      </c>
    </row>
    <row r="201" ht="36" customHeight="1" spans="1:6">
      <c r="A201" s="317" t="s">
        <v>2859</v>
      </c>
      <c r="B201" s="315" t="s">
        <v>2860</v>
      </c>
      <c r="C201" s="319"/>
      <c r="D201" s="319"/>
      <c r="E201" s="322"/>
      <c r="F201" s="297" t="str">
        <f t="shared" si="3"/>
        <v>否</v>
      </c>
    </row>
    <row r="202" ht="36" customHeight="1" spans="1:6">
      <c r="A202" s="317" t="s">
        <v>2861</v>
      </c>
      <c r="B202" s="315" t="s">
        <v>2862</v>
      </c>
      <c r="C202" s="319">
        <v>5000</v>
      </c>
      <c r="D202" s="319"/>
      <c r="E202" s="322">
        <f>D202/C202-1</f>
        <v>-1</v>
      </c>
      <c r="F202" s="297" t="str">
        <f t="shared" si="3"/>
        <v>是</v>
      </c>
    </row>
    <row r="203" ht="36" customHeight="1" spans="1:6">
      <c r="A203" s="317" t="s">
        <v>2863</v>
      </c>
      <c r="B203" s="318" t="s">
        <v>2864</v>
      </c>
      <c r="C203" s="319">
        <v>8085</v>
      </c>
      <c r="D203" s="319"/>
      <c r="E203" s="322">
        <f>D203/C203-1</f>
        <v>-1</v>
      </c>
      <c r="F203" s="297" t="str">
        <f t="shared" si="3"/>
        <v>是</v>
      </c>
    </row>
    <row r="204" ht="36" customHeight="1" spans="1:6">
      <c r="A204" s="311" t="s">
        <v>2865</v>
      </c>
      <c r="B204" s="312" t="s">
        <v>2866</v>
      </c>
      <c r="C204" s="316"/>
      <c r="D204" s="316"/>
      <c r="E204" s="314"/>
      <c r="F204" s="297" t="str">
        <f t="shared" si="3"/>
        <v>否</v>
      </c>
    </row>
    <row r="205" ht="36" customHeight="1" spans="1:6">
      <c r="A205" s="317" t="s">
        <v>2867</v>
      </c>
      <c r="B205" s="318" t="s">
        <v>2868</v>
      </c>
      <c r="C205" s="319"/>
      <c r="D205" s="319"/>
      <c r="E205" s="322"/>
      <c r="F205" s="297" t="str">
        <f t="shared" si="3"/>
        <v>否</v>
      </c>
    </row>
    <row r="206" ht="36" customHeight="1" spans="1:6">
      <c r="A206" s="317" t="s">
        <v>2869</v>
      </c>
      <c r="B206" s="318" t="s">
        <v>2870</v>
      </c>
      <c r="C206" s="319"/>
      <c r="D206" s="319"/>
      <c r="E206" s="322"/>
      <c r="F206" s="297" t="str">
        <f t="shared" si="3"/>
        <v>否</v>
      </c>
    </row>
    <row r="207" ht="36" customHeight="1" spans="1:6">
      <c r="A207" s="317" t="s">
        <v>2871</v>
      </c>
      <c r="B207" s="315" t="s">
        <v>2872</v>
      </c>
      <c r="C207" s="319"/>
      <c r="D207" s="319"/>
      <c r="E207" s="324"/>
      <c r="F207" s="297" t="str">
        <f t="shared" si="3"/>
        <v>否</v>
      </c>
    </row>
    <row r="208" ht="36" customHeight="1" spans="1:6">
      <c r="A208" s="317" t="s">
        <v>2873</v>
      </c>
      <c r="B208" s="315" t="s">
        <v>2874</v>
      </c>
      <c r="C208" s="319"/>
      <c r="D208" s="319"/>
      <c r="E208" s="324"/>
      <c r="F208" s="297" t="str">
        <f t="shared" si="3"/>
        <v>否</v>
      </c>
    </row>
    <row r="209" ht="36" customHeight="1" spans="1:6">
      <c r="A209" s="317" t="s">
        <v>2875</v>
      </c>
      <c r="B209" s="318" t="s">
        <v>2876</v>
      </c>
      <c r="C209" s="319"/>
      <c r="D209" s="319"/>
      <c r="E209" s="322"/>
      <c r="F209" s="297" t="str">
        <f t="shared" si="3"/>
        <v>否</v>
      </c>
    </row>
    <row r="210" ht="36" customHeight="1" spans="1:6">
      <c r="A210" s="317" t="s">
        <v>2877</v>
      </c>
      <c r="B210" s="318" t="s">
        <v>2878</v>
      </c>
      <c r="C210" s="319">
        <v>0</v>
      </c>
      <c r="D210" s="319"/>
      <c r="E210" s="322"/>
      <c r="F210" s="297" t="str">
        <f t="shared" si="3"/>
        <v>否</v>
      </c>
    </row>
    <row r="211" ht="36" customHeight="1" spans="1:6">
      <c r="A211" s="317" t="s">
        <v>2879</v>
      </c>
      <c r="B211" s="315" t="s">
        <v>2880</v>
      </c>
      <c r="C211" s="319"/>
      <c r="D211" s="319"/>
      <c r="E211" s="324"/>
      <c r="F211" s="297" t="str">
        <f t="shared" si="3"/>
        <v>否</v>
      </c>
    </row>
    <row r="212" ht="36" customHeight="1" spans="1:6">
      <c r="A212" s="317" t="s">
        <v>2881</v>
      </c>
      <c r="B212" s="318" t="s">
        <v>2882</v>
      </c>
      <c r="C212" s="319"/>
      <c r="D212" s="319"/>
      <c r="E212" s="322"/>
      <c r="F212" s="297" t="str">
        <f t="shared" si="3"/>
        <v>否</v>
      </c>
    </row>
    <row r="213" ht="36" customHeight="1" spans="1:6">
      <c r="A213" s="311" t="s">
        <v>2883</v>
      </c>
      <c r="B213" s="312" t="s">
        <v>2884</v>
      </c>
      <c r="C213" s="316">
        <f>SUM(C214:C224)</f>
        <v>566</v>
      </c>
      <c r="D213" s="316">
        <f>SUM(D214:D224)</f>
        <v>1838</v>
      </c>
      <c r="E213" s="322">
        <f>D213/C213-1</f>
        <v>2.247</v>
      </c>
      <c r="F213" s="297" t="str">
        <f t="shared" si="3"/>
        <v>是</v>
      </c>
    </row>
    <row r="214" ht="36" customHeight="1" spans="1:6">
      <c r="A214" s="326">
        <v>2296001</v>
      </c>
      <c r="B214" s="318" t="s">
        <v>2885</v>
      </c>
      <c r="C214" s="319">
        <v>8</v>
      </c>
      <c r="D214" s="319">
        <v>22</v>
      </c>
      <c r="E214" s="322">
        <f t="shared" ref="E214:E219" si="4">D214/C214-1</f>
        <v>1.75</v>
      </c>
      <c r="F214" s="297" t="str">
        <f t="shared" si="3"/>
        <v>是</v>
      </c>
    </row>
    <row r="215" ht="36" customHeight="1" spans="1:6">
      <c r="A215" s="317" t="s">
        <v>2886</v>
      </c>
      <c r="B215" s="315" t="s">
        <v>2887</v>
      </c>
      <c r="C215" s="319">
        <v>55</v>
      </c>
      <c r="D215" s="319">
        <v>156</v>
      </c>
      <c r="E215" s="322">
        <f t="shared" si="4"/>
        <v>1.836</v>
      </c>
      <c r="F215" s="297" t="str">
        <f t="shared" si="3"/>
        <v>是</v>
      </c>
    </row>
    <row r="216" ht="36" customHeight="1" spans="1:6">
      <c r="A216" s="317" t="s">
        <v>2888</v>
      </c>
      <c r="B216" s="315" t="s">
        <v>2889</v>
      </c>
      <c r="C216" s="319">
        <v>16</v>
      </c>
      <c r="D216" s="319">
        <v>182</v>
      </c>
      <c r="E216" s="322">
        <f t="shared" si="4"/>
        <v>10.375</v>
      </c>
      <c r="F216" s="297" t="str">
        <f t="shared" si="3"/>
        <v>是</v>
      </c>
    </row>
    <row r="217" ht="36" customHeight="1" spans="1:6">
      <c r="A217" s="317" t="s">
        <v>2890</v>
      </c>
      <c r="B217" s="318" t="s">
        <v>2891</v>
      </c>
      <c r="C217" s="319">
        <v>13</v>
      </c>
      <c r="D217" s="319">
        <v>19</v>
      </c>
      <c r="E217" s="322">
        <f t="shared" si="4"/>
        <v>0.462</v>
      </c>
      <c r="F217" s="297" t="str">
        <f t="shared" si="3"/>
        <v>是</v>
      </c>
    </row>
    <row r="218" ht="36" customHeight="1" spans="1:6">
      <c r="A218" s="317" t="s">
        <v>2892</v>
      </c>
      <c r="B218" s="318" t="s">
        <v>2893</v>
      </c>
      <c r="C218" s="319">
        <v>0</v>
      </c>
      <c r="D218" s="319">
        <v>0</v>
      </c>
      <c r="E218" s="322"/>
      <c r="F218" s="297" t="str">
        <f t="shared" si="3"/>
        <v>否</v>
      </c>
    </row>
    <row r="219" ht="36" customHeight="1" spans="1:6">
      <c r="A219" s="317" t="s">
        <v>2894</v>
      </c>
      <c r="B219" s="315" t="s">
        <v>2895</v>
      </c>
      <c r="C219" s="319">
        <v>121</v>
      </c>
      <c r="D219" s="319">
        <v>905</v>
      </c>
      <c r="E219" s="322">
        <f t="shared" si="4"/>
        <v>6.479</v>
      </c>
      <c r="F219" s="297" t="str">
        <f t="shared" si="3"/>
        <v>是</v>
      </c>
    </row>
    <row r="220" ht="36" customHeight="1" spans="1:6">
      <c r="A220" s="317" t="s">
        <v>2896</v>
      </c>
      <c r="B220" s="318" t="s">
        <v>2897</v>
      </c>
      <c r="C220" s="319">
        <v>0</v>
      </c>
      <c r="D220" s="319">
        <v>0</v>
      </c>
      <c r="E220" s="322"/>
      <c r="F220" s="297" t="str">
        <f t="shared" si="3"/>
        <v>否</v>
      </c>
    </row>
    <row r="221" ht="36" customHeight="1" spans="1:6">
      <c r="A221" s="317" t="s">
        <v>2898</v>
      </c>
      <c r="B221" s="318" t="s">
        <v>2899</v>
      </c>
      <c r="C221" s="319">
        <v>0</v>
      </c>
      <c r="D221" s="319">
        <v>0</v>
      </c>
      <c r="E221" s="322"/>
      <c r="F221" s="297" t="str">
        <f t="shared" si="3"/>
        <v>否</v>
      </c>
    </row>
    <row r="222" ht="36" customHeight="1" spans="1:6">
      <c r="A222" s="317" t="s">
        <v>2900</v>
      </c>
      <c r="B222" s="318" t="s">
        <v>2901</v>
      </c>
      <c r="C222" s="319">
        <v>0</v>
      </c>
      <c r="D222" s="319">
        <v>0</v>
      </c>
      <c r="E222" s="322"/>
      <c r="F222" s="297" t="str">
        <f t="shared" si="3"/>
        <v>否</v>
      </c>
    </row>
    <row r="223" ht="36" customHeight="1" spans="1:6">
      <c r="A223" s="317" t="s">
        <v>2902</v>
      </c>
      <c r="B223" s="318" t="s">
        <v>2903</v>
      </c>
      <c r="C223" s="319">
        <v>0</v>
      </c>
      <c r="D223" s="319">
        <v>0</v>
      </c>
      <c r="E223" s="322"/>
      <c r="F223" s="297" t="str">
        <f t="shared" si="3"/>
        <v>否</v>
      </c>
    </row>
    <row r="224" ht="36" customHeight="1" spans="1:6">
      <c r="A224" s="317" t="s">
        <v>2904</v>
      </c>
      <c r="B224" s="315" t="s">
        <v>2905</v>
      </c>
      <c r="C224" s="319">
        <v>353</v>
      </c>
      <c r="D224" s="319">
        <v>554</v>
      </c>
      <c r="E224" s="322">
        <f>D224/C224-1</f>
        <v>0.569</v>
      </c>
      <c r="F224" s="297" t="str">
        <f t="shared" si="3"/>
        <v>是</v>
      </c>
    </row>
    <row r="225" ht="36" customHeight="1" spans="1:6">
      <c r="A225" s="317" t="s">
        <v>2906</v>
      </c>
      <c r="B225" s="315" t="s">
        <v>2907</v>
      </c>
      <c r="C225" s="319">
        <f>C226</f>
        <v>5000</v>
      </c>
      <c r="D225" s="319">
        <f>D226</f>
        <v>1000</v>
      </c>
      <c r="E225" s="322">
        <f>D225/C225-1</f>
        <v>-0.8</v>
      </c>
      <c r="F225" s="297" t="str">
        <f t="shared" si="3"/>
        <v>是</v>
      </c>
    </row>
    <row r="226" ht="36" customHeight="1" spans="1:6">
      <c r="A226" s="317" t="s">
        <v>2908</v>
      </c>
      <c r="B226" s="318" t="s">
        <v>2909</v>
      </c>
      <c r="C226" s="319">
        <v>5000</v>
      </c>
      <c r="D226" s="319">
        <v>1000</v>
      </c>
      <c r="E226" s="322">
        <f>D226/C226-1</f>
        <v>-0.8</v>
      </c>
      <c r="F226" s="297" t="str">
        <f t="shared" si="3"/>
        <v>是</v>
      </c>
    </row>
    <row r="227" ht="36" customHeight="1" spans="1:6">
      <c r="A227" s="311" t="s">
        <v>112</v>
      </c>
      <c r="B227" s="312" t="s">
        <v>2910</v>
      </c>
      <c r="C227" s="313">
        <f>SUM(C228:C243)</f>
        <v>5491</v>
      </c>
      <c r="D227" s="313">
        <f>SUM(D228:D243)</f>
        <v>6430</v>
      </c>
      <c r="E227" s="322">
        <f>D227/C227-1</f>
        <v>0.171</v>
      </c>
      <c r="F227" s="297" t="str">
        <f t="shared" si="3"/>
        <v>是</v>
      </c>
    </row>
    <row r="228" ht="36" customHeight="1" spans="1:6">
      <c r="A228" s="317" t="s">
        <v>2911</v>
      </c>
      <c r="B228" s="318" t="s">
        <v>2912</v>
      </c>
      <c r="C228" s="319">
        <v>0</v>
      </c>
      <c r="D228" s="319"/>
      <c r="E228" s="322"/>
      <c r="F228" s="297" t="str">
        <f t="shared" si="3"/>
        <v>否</v>
      </c>
    </row>
    <row r="229" ht="36" customHeight="1" spans="1:6">
      <c r="A229" s="317" t="s">
        <v>2913</v>
      </c>
      <c r="B229" s="318" t="s">
        <v>2914</v>
      </c>
      <c r="C229" s="319">
        <v>0</v>
      </c>
      <c r="D229" s="319"/>
      <c r="E229" s="322"/>
      <c r="F229" s="297" t="str">
        <f t="shared" si="3"/>
        <v>否</v>
      </c>
    </row>
    <row r="230" ht="36" customHeight="1" spans="1:6">
      <c r="A230" s="317" t="s">
        <v>2915</v>
      </c>
      <c r="B230" s="318" t="s">
        <v>2916</v>
      </c>
      <c r="C230" s="319">
        <v>0</v>
      </c>
      <c r="D230" s="319"/>
      <c r="E230" s="322"/>
      <c r="F230" s="297" t="str">
        <f t="shared" si="3"/>
        <v>否</v>
      </c>
    </row>
    <row r="231" ht="36" customHeight="1" spans="1:6">
      <c r="A231" s="317" t="s">
        <v>2917</v>
      </c>
      <c r="B231" s="318" t="s">
        <v>2918</v>
      </c>
      <c r="C231" s="319">
        <v>357</v>
      </c>
      <c r="D231" s="319">
        <v>297</v>
      </c>
      <c r="E231" s="322">
        <f>D231/C231-1</f>
        <v>-0.168</v>
      </c>
      <c r="F231" s="297" t="str">
        <f t="shared" si="3"/>
        <v>是</v>
      </c>
    </row>
    <row r="232" ht="36" customHeight="1" spans="1:6">
      <c r="A232" s="317" t="s">
        <v>2919</v>
      </c>
      <c r="B232" s="318" t="s">
        <v>2920</v>
      </c>
      <c r="C232" s="319">
        <v>0</v>
      </c>
      <c r="D232" s="319">
        <v>0</v>
      </c>
      <c r="E232" s="322"/>
      <c r="F232" s="297" t="str">
        <f t="shared" si="3"/>
        <v>否</v>
      </c>
    </row>
    <row r="233" ht="36" customHeight="1" spans="1:6">
      <c r="A233" s="317" t="s">
        <v>2921</v>
      </c>
      <c r="B233" s="318" t="s">
        <v>2922</v>
      </c>
      <c r="C233" s="319"/>
      <c r="D233" s="319">
        <v>0</v>
      </c>
      <c r="E233" s="322"/>
      <c r="F233" s="297" t="str">
        <f t="shared" si="3"/>
        <v>否</v>
      </c>
    </row>
    <row r="234" ht="36" customHeight="1" spans="1:6">
      <c r="A234" s="317" t="s">
        <v>2923</v>
      </c>
      <c r="B234" s="318" t="s">
        <v>2924</v>
      </c>
      <c r="C234" s="319"/>
      <c r="D234" s="319">
        <v>0</v>
      </c>
      <c r="E234" s="322"/>
      <c r="F234" s="297" t="str">
        <f t="shared" si="3"/>
        <v>否</v>
      </c>
    </row>
    <row r="235" ht="36" customHeight="1" spans="1:6">
      <c r="A235" s="317" t="s">
        <v>2925</v>
      </c>
      <c r="B235" s="318" t="s">
        <v>2926</v>
      </c>
      <c r="C235" s="319">
        <v>0</v>
      </c>
      <c r="D235" s="319">
        <v>0</v>
      </c>
      <c r="E235" s="322"/>
      <c r="F235" s="297" t="str">
        <f t="shared" si="3"/>
        <v>否</v>
      </c>
    </row>
    <row r="236" ht="36" customHeight="1" spans="1:6">
      <c r="A236" s="317" t="s">
        <v>2927</v>
      </c>
      <c r="B236" s="318" t="s">
        <v>2928</v>
      </c>
      <c r="C236" s="319">
        <v>0</v>
      </c>
      <c r="D236" s="319">
        <v>0</v>
      </c>
      <c r="E236" s="322"/>
      <c r="F236" s="297" t="str">
        <f t="shared" si="3"/>
        <v>否</v>
      </c>
    </row>
    <row r="237" ht="36" customHeight="1" spans="1:6">
      <c r="A237" s="317" t="s">
        <v>2929</v>
      </c>
      <c r="B237" s="318" t="s">
        <v>2930</v>
      </c>
      <c r="C237" s="319">
        <v>0</v>
      </c>
      <c r="D237" s="319">
        <v>0</v>
      </c>
      <c r="E237" s="322"/>
      <c r="F237" s="297" t="str">
        <f t="shared" si="3"/>
        <v>否</v>
      </c>
    </row>
    <row r="238" ht="36" customHeight="1" spans="1:6">
      <c r="A238" s="317" t="s">
        <v>2931</v>
      </c>
      <c r="B238" s="318" t="s">
        <v>2932</v>
      </c>
      <c r="C238" s="319">
        <v>0</v>
      </c>
      <c r="D238" s="319">
        <v>0</v>
      </c>
      <c r="E238" s="322"/>
      <c r="F238" s="297" t="str">
        <f t="shared" si="3"/>
        <v>否</v>
      </c>
    </row>
    <row r="239" ht="36" customHeight="1" spans="1:6">
      <c r="A239" s="317" t="s">
        <v>2933</v>
      </c>
      <c r="B239" s="318" t="s">
        <v>2934</v>
      </c>
      <c r="C239" s="319">
        <v>270</v>
      </c>
      <c r="D239" s="319">
        <v>270</v>
      </c>
      <c r="E239" s="322">
        <f>D239/C239-1</f>
        <v>0</v>
      </c>
      <c r="F239" s="297" t="str">
        <f t="shared" si="3"/>
        <v>是</v>
      </c>
    </row>
    <row r="240" ht="36" customHeight="1" spans="1:6">
      <c r="A240" s="317" t="s">
        <v>2935</v>
      </c>
      <c r="B240" s="318" t="s">
        <v>2936</v>
      </c>
      <c r="C240" s="319"/>
      <c r="D240" s="319">
        <v>0</v>
      </c>
      <c r="E240" s="322"/>
      <c r="F240" s="297" t="str">
        <f t="shared" si="3"/>
        <v>否</v>
      </c>
    </row>
    <row r="241" ht="36" customHeight="1" spans="1:6">
      <c r="A241" s="317" t="s">
        <v>2937</v>
      </c>
      <c r="B241" s="318" t="s">
        <v>2938</v>
      </c>
      <c r="C241" s="319"/>
      <c r="D241" s="319">
        <v>0</v>
      </c>
      <c r="E241" s="322"/>
      <c r="F241" s="297" t="str">
        <f t="shared" si="3"/>
        <v>否</v>
      </c>
    </row>
    <row r="242" ht="36" customHeight="1" spans="1:6">
      <c r="A242" s="317" t="s">
        <v>2939</v>
      </c>
      <c r="B242" s="315" t="s">
        <v>2940</v>
      </c>
      <c r="C242" s="319">
        <v>4256</v>
      </c>
      <c r="D242" s="319">
        <v>4682</v>
      </c>
      <c r="E242" s="322">
        <f>D242/C242-1</f>
        <v>0.1</v>
      </c>
      <c r="F242" s="297" t="str">
        <f t="shared" si="3"/>
        <v>是</v>
      </c>
    </row>
    <row r="243" ht="36" customHeight="1" spans="1:6">
      <c r="A243" s="317" t="s">
        <v>2941</v>
      </c>
      <c r="B243" s="315" t="s">
        <v>2942</v>
      </c>
      <c r="C243" s="319">
        <v>608</v>
      </c>
      <c r="D243" s="319">
        <v>1181</v>
      </c>
      <c r="E243" s="322">
        <f>D243/C243-1</f>
        <v>0.942</v>
      </c>
      <c r="F243" s="297" t="str">
        <f t="shared" si="3"/>
        <v>是</v>
      </c>
    </row>
    <row r="244" ht="36" customHeight="1" spans="1:6">
      <c r="A244" s="311" t="s">
        <v>114</v>
      </c>
      <c r="B244" s="312" t="s">
        <v>2943</v>
      </c>
      <c r="C244" s="313">
        <f>C245</f>
        <v>63</v>
      </c>
      <c r="D244" s="313">
        <f>D245</f>
        <v>54</v>
      </c>
      <c r="E244" s="322">
        <f>D244/C244-1</f>
        <v>-0.143</v>
      </c>
      <c r="F244" s="297" t="str">
        <f t="shared" si="3"/>
        <v>是</v>
      </c>
    </row>
    <row r="245" ht="36" customHeight="1" spans="1:6">
      <c r="A245" s="325">
        <v>23304</v>
      </c>
      <c r="B245" s="312" t="s">
        <v>2944</v>
      </c>
      <c r="C245" s="316">
        <f>SUM(C246:C261)</f>
        <v>63</v>
      </c>
      <c r="D245" s="316">
        <f>SUM(D246:D261)</f>
        <v>54</v>
      </c>
      <c r="E245" s="322">
        <f>D245/C245-1</f>
        <v>-0.143</v>
      </c>
      <c r="F245" s="297" t="str">
        <f t="shared" si="3"/>
        <v>是</v>
      </c>
    </row>
    <row r="246" ht="36" customHeight="1" spans="1:6">
      <c r="A246" s="317" t="s">
        <v>2945</v>
      </c>
      <c r="B246" s="318" t="s">
        <v>2946</v>
      </c>
      <c r="C246" s="319">
        <v>0</v>
      </c>
      <c r="D246" s="319"/>
      <c r="E246" s="322"/>
      <c r="F246" s="297" t="str">
        <f t="shared" si="3"/>
        <v>否</v>
      </c>
    </row>
    <row r="247" ht="36" customHeight="1" spans="1:6">
      <c r="A247" s="317" t="s">
        <v>2947</v>
      </c>
      <c r="B247" s="318" t="s">
        <v>2948</v>
      </c>
      <c r="C247" s="319">
        <v>0</v>
      </c>
      <c r="D247" s="319"/>
      <c r="E247" s="322"/>
      <c r="F247" s="297" t="str">
        <f t="shared" si="3"/>
        <v>否</v>
      </c>
    </row>
    <row r="248" ht="36" customHeight="1" spans="1:6">
      <c r="A248" s="317" t="s">
        <v>2949</v>
      </c>
      <c r="B248" s="318" t="s">
        <v>2950</v>
      </c>
      <c r="C248" s="319">
        <v>0</v>
      </c>
      <c r="D248" s="319"/>
      <c r="E248" s="322"/>
      <c r="F248" s="297" t="str">
        <f t="shared" si="3"/>
        <v>否</v>
      </c>
    </row>
    <row r="249" ht="36" customHeight="1" spans="1:6">
      <c r="A249" s="317" t="s">
        <v>2951</v>
      </c>
      <c r="B249" s="318" t="s">
        <v>2952</v>
      </c>
      <c r="C249" s="319">
        <v>4</v>
      </c>
      <c r="D249" s="319"/>
      <c r="E249" s="322">
        <f>D249/C249-1</f>
        <v>-1</v>
      </c>
      <c r="F249" s="297" t="str">
        <f t="shared" si="3"/>
        <v>是</v>
      </c>
    </row>
    <row r="250" ht="36" customHeight="1" spans="1:6">
      <c r="A250" s="317" t="s">
        <v>2953</v>
      </c>
      <c r="B250" s="318" t="s">
        <v>2954</v>
      </c>
      <c r="C250" s="319">
        <v>0</v>
      </c>
      <c r="D250" s="319"/>
      <c r="E250" s="322"/>
      <c r="F250" s="297" t="str">
        <f t="shared" si="3"/>
        <v>否</v>
      </c>
    </row>
    <row r="251" ht="36" customHeight="1" spans="1:6">
      <c r="A251" s="317" t="s">
        <v>2955</v>
      </c>
      <c r="B251" s="318" t="s">
        <v>2956</v>
      </c>
      <c r="C251" s="319">
        <v>0</v>
      </c>
      <c r="D251" s="319"/>
      <c r="E251" s="322"/>
      <c r="F251" s="297" t="str">
        <f t="shared" si="3"/>
        <v>否</v>
      </c>
    </row>
    <row r="252" ht="36" customHeight="1" spans="1:6">
      <c r="A252" s="317" t="s">
        <v>2957</v>
      </c>
      <c r="B252" s="318" t="s">
        <v>2958</v>
      </c>
      <c r="C252" s="319"/>
      <c r="D252" s="319"/>
      <c r="E252" s="322"/>
      <c r="F252" s="297" t="str">
        <f t="shared" si="3"/>
        <v>否</v>
      </c>
    </row>
    <row r="253" ht="36" customHeight="1" spans="1:6">
      <c r="A253" s="317" t="s">
        <v>2959</v>
      </c>
      <c r="B253" s="318" t="s">
        <v>2960</v>
      </c>
      <c r="C253" s="319">
        <v>0</v>
      </c>
      <c r="D253" s="319"/>
      <c r="E253" s="322"/>
      <c r="F253" s="297" t="str">
        <f t="shared" si="3"/>
        <v>否</v>
      </c>
    </row>
    <row r="254" ht="36" customHeight="1" spans="1:6">
      <c r="A254" s="317" t="s">
        <v>2961</v>
      </c>
      <c r="B254" s="318" t="s">
        <v>2962</v>
      </c>
      <c r="C254" s="319">
        <v>0</v>
      </c>
      <c r="D254" s="319"/>
      <c r="E254" s="322"/>
      <c r="F254" s="297" t="str">
        <f t="shared" si="3"/>
        <v>否</v>
      </c>
    </row>
    <row r="255" ht="36" customHeight="1" spans="1:6">
      <c r="A255" s="317" t="s">
        <v>2963</v>
      </c>
      <c r="B255" s="318" t="s">
        <v>2964</v>
      </c>
      <c r="C255" s="319">
        <v>0</v>
      </c>
      <c r="D255" s="319"/>
      <c r="E255" s="322"/>
      <c r="F255" s="297" t="str">
        <f t="shared" si="3"/>
        <v>否</v>
      </c>
    </row>
    <row r="256" ht="36" customHeight="1" spans="1:6">
      <c r="A256" s="317" t="s">
        <v>2965</v>
      </c>
      <c r="B256" s="318" t="s">
        <v>2966</v>
      </c>
      <c r="C256" s="319">
        <v>0</v>
      </c>
      <c r="D256" s="319"/>
      <c r="E256" s="322"/>
      <c r="F256" s="297" t="str">
        <f t="shared" si="3"/>
        <v>否</v>
      </c>
    </row>
    <row r="257" ht="36" customHeight="1" spans="1:6">
      <c r="A257" s="317" t="s">
        <v>2967</v>
      </c>
      <c r="B257" s="318" t="s">
        <v>2968</v>
      </c>
      <c r="C257" s="319"/>
      <c r="D257" s="319"/>
      <c r="E257" s="322"/>
      <c r="F257" s="297" t="str">
        <f t="shared" si="3"/>
        <v>否</v>
      </c>
    </row>
    <row r="258" ht="36" customHeight="1" spans="1:6">
      <c r="A258" s="317" t="s">
        <v>2969</v>
      </c>
      <c r="B258" s="318" t="s">
        <v>2970</v>
      </c>
      <c r="C258" s="319"/>
      <c r="D258" s="319"/>
      <c r="E258" s="322"/>
      <c r="F258" s="297" t="str">
        <f t="shared" si="3"/>
        <v>否</v>
      </c>
    </row>
    <row r="259" ht="36" customHeight="1" spans="1:6">
      <c r="A259" s="317" t="s">
        <v>2971</v>
      </c>
      <c r="B259" s="318" t="s">
        <v>2972</v>
      </c>
      <c r="C259" s="319"/>
      <c r="D259" s="319"/>
      <c r="E259" s="322"/>
      <c r="F259" s="297" t="str">
        <f t="shared" si="3"/>
        <v>否</v>
      </c>
    </row>
    <row r="260" ht="36" customHeight="1" spans="1:6">
      <c r="A260" s="317" t="s">
        <v>2973</v>
      </c>
      <c r="B260" s="315" t="s">
        <v>2974</v>
      </c>
      <c r="C260" s="319">
        <v>5</v>
      </c>
      <c r="D260" s="319">
        <v>34</v>
      </c>
      <c r="E260" s="322">
        <f>D260/C260-1</f>
        <v>5.8</v>
      </c>
      <c r="F260" s="297" t="str">
        <f t="shared" si="3"/>
        <v>是</v>
      </c>
    </row>
    <row r="261" ht="36" customHeight="1" spans="1:6">
      <c r="A261" s="317" t="s">
        <v>2975</v>
      </c>
      <c r="B261" s="315" t="s">
        <v>2976</v>
      </c>
      <c r="C261" s="319">
        <v>54</v>
      </c>
      <c r="D261" s="319">
        <v>20</v>
      </c>
      <c r="E261" s="322">
        <f>D261/C261-1</f>
        <v>-0.63</v>
      </c>
      <c r="F261" s="297" t="str">
        <f t="shared" ref="F261:F282" si="5">IF(LEN(A261)=3,"是",IF(B261&lt;&gt;"",IF(SUM(C261:E261)&lt;&gt;0,"是","否"),"是"))</f>
        <v>是</v>
      </c>
    </row>
    <row r="262" ht="36" customHeight="1" spans="1:6">
      <c r="A262" s="325" t="s">
        <v>2977</v>
      </c>
      <c r="B262" s="312" t="s">
        <v>2978</v>
      </c>
      <c r="C262" s="313"/>
      <c r="D262" s="313"/>
      <c r="E262" s="322"/>
      <c r="F262" s="297" t="str">
        <f t="shared" si="5"/>
        <v>是</v>
      </c>
    </row>
    <row r="263" ht="36" customHeight="1" spans="1:6">
      <c r="A263" s="325" t="s">
        <v>2979</v>
      </c>
      <c r="B263" s="320" t="s">
        <v>2980</v>
      </c>
      <c r="C263" s="316"/>
      <c r="D263" s="316"/>
      <c r="E263" s="321"/>
      <c r="F263" s="297" t="str">
        <f t="shared" si="5"/>
        <v>否</v>
      </c>
    </row>
    <row r="264" ht="36" customHeight="1" spans="1:6">
      <c r="A264" s="326" t="s">
        <v>2981</v>
      </c>
      <c r="B264" s="318" t="s">
        <v>2982</v>
      </c>
      <c r="C264" s="319"/>
      <c r="D264" s="319"/>
      <c r="E264" s="322"/>
      <c r="F264" s="297" t="str">
        <f t="shared" si="5"/>
        <v>否</v>
      </c>
    </row>
    <row r="265" ht="36" customHeight="1" spans="1:6">
      <c r="A265" s="326" t="s">
        <v>2983</v>
      </c>
      <c r="B265" s="318" t="s">
        <v>2984</v>
      </c>
      <c r="C265" s="319"/>
      <c r="D265" s="319"/>
      <c r="E265" s="322"/>
      <c r="F265" s="297" t="str">
        <f t="shared" si="5"/>
        <v>否</v>
      </c>
    </row>
    <row r="266" ht="36" customHeight="1" spans="1:6">
      <c r="A266" s="326" t="s">
        <v>2985</v>
      </c>
      <c r="B266" s="318" t="s">
        <v>2986</v>
      </c>
      <c r="C266" s="319"/>
      <c r="D266" s="319"/>
      <c r="E266" s="322"/>
      <c r="F266" s="297" t="str">
        <f t="shared" si="5"/>
        <v>否</v>
      </c>
    </row>
    <row r="267" ht="36" customHeight="1" spans="1:6">
      <c r="A267" s="326" t="s">
        <v>2987</v>
      </c>
      <c r="B267" s="318" t="s">
        <v>2988</v>
      </c>
      <c r="C267" s="319"/>
      <c r="D267" s="319"/>
      <c r="E267" s="322"/>
      <c r="F267" s="297" t="str">
        <f t="shared" si="5"/>
        <v>否</v>
      </c>
    </row>
    <row r="268" ht="36" customHeight="1" spans="1:6">
      <c r="A268" s="326" t="s">
        <v>2989</v>
      </c>
      <c r="B268" s="318" t="s">
        <v>2990</v>
      </c>
      <c r="C268" s="319"/>
      <c r="D268" s="319"/>
      <c r="E268" s="322"/>
      <c r="F268" s="297" t="str">
        <f t="shared" si="5"/>
        <v>否</v>
      </c>
    </row>
    <row r="269" ht="36" customHeight="1" spans="1:6">
      <c r="A269" s="326" t="s">
        <v>2991</v>
      </c>
      <c r="B269" s="318" t="s">
        <v>2992</v>
      </c>
      <c r="C269" s="319"/>
      <c r="D269" s="319"/>
      <c r="E269" s="322"/>
      <c r="F269" s="297" t="str">
        <f t="shared" si="5"/>
        <v>否</v>
      </c>
    </row>
    <row r="270" ht="36" customHeight="1" spans="1:6">
      <c r="A270" s="326" t="s">
        <v>2993</v>
      </c>
      <c r="B270" s="318" t="s">
        <v>2994</v>
      </c>
      <c r="C270" s="319"/>
      <c r="D270" s="319"/>
      <c r="E270" s="322"/>
      <c r="F270" s="297" t="str">
        <f t="shared" si="5"/>
        <v>否</v>
      </c>
    </row>
    <row r="271" ht="36" customHeight="1" spans="1:6">
      <c r="A271" s="326" t="s">
        <v>2995</v>
      </c>
      <c r="B271" s="318" t="s">
        <v>2996</v>
      </c>
      <c r="C271" s="319"/>
      <c r="D271" s="319"/>
      <c r="E271" s="322"/>
      <c r="F271" s="297" t="str">
        <f t="shared" si="5"/>
        <v>否</v>
      </c>
    </row>
    <row r="272" ht="36" customHeight="1" spans="1:6">
      <c r="A272" s="326" t="s">
        <v>2997</v>
      </c>
      <c r="B272" s="318" t="s">
        <v>2998</v>
      </c>
      <c r="C272" s="319"/>
      <c r="D272" s="319"/>
      <c r="E272" s="322"/>
      <c r="F272" s="297" t="str">
        <f t="shared" si="5"/>
        <v>否</v>
      </c>
    </row>
    <row r="273" ht="36" customHeight="1" spans="1:8">
      <c r="A273" s="326" t="s">
        <v>2999</v>
      </c>
      <c r="B273" s="318" t="s">
        <v>3000</v>
      </c>
      <c r="C273" s="319"/>
      <c r="D273" s="319"/>
      <c r="E273" s="322"/>
      <c r="F273" s="297" t="str">
        <f t="shared" si="5"/>
        <v>否</v>
      </c>
    </row>
    <row r="274" ht="36" customHeight="1" spans="1:8">
      <c r="A274" s="326" t="s">
        <v>3001</v>
      </c>
      <c r="B274" s="318" t="s">
        <v>3002</v>
      </c>
      <c r="C274" s="319"/>
      <c r="D274" s="319"/>
      <c r="E274" s="322"/>
      <c r="F274" s="297" t="str">
        <f t="shared" si="5"/>
        <v>否</v>
      </c>
    </row>
    <row r="275" ht="36" customHeight="1" spans="1:8">
      <c r="A275" s="326" t="s">
        <v>3003</v>
      </c>
      <c r="B275" s="318" t="s">
        <v>3004</v>
      </c>
      <c r="C275" s="319"/>
      <c r="D275" s="319"/>
      <c r="E275" s="322"/>
      <c r="F275" s="297" t="str">
        <f t="shared" si="5"/>
        <v>否</v>
      </c>
    </row>
    <row r="276" ht="36" customHeight="1" spans="1:8">
      <c r="A276" s="325" t="s">
        <v>3005</v>
      </c>
      <c r="B276" s="320" t="s">
        <v>3006</v>
      </c>
      <c r="C276" s="316"/>
      <c r="D276" s="316"/>
      <c r="E276" s="321"/>
      <c r="F276" s="297" t="str">
        <f t="shared" si="5"/>
        <v>否</v>
      </c>
    </row>
    <row r="277" ht="36" customHeight="1" spans="1:8">
      <c r="A277" s="326" t="s">
        <v>3007</v>
      </c>
      <c r="B277" s="318" t="s">
        <v>3008</v>
      </c>
      <c r="C277" s="319"/>
      <c r="D277" s="319"/>
      <c r="E277" s="322"/>
      <c r="F277" s="297" t="str">
        <f t="shared" si="5"/>
        <v>否</v>
      </c>
    </row>
    <row r="278" ht="36" customHeight="1" spans="1:8">
      <c r="A278" s="326" t="s">
        <v>3009</v>
      </c>
      <c r="B278" s="318" t="s">
        <v>3010</v>
      </c>
      <c r="C278" s="319"/>
      <c r="D278" s="319"/>
      <c r="E278" s="322"/>
      <c r="F278" s="297" t="str">
        <f t="shared" si="5"/>
        <v>否</v>
      </c>
    </row>
    <row r="279" ht="36" customHeight="1" spans="1:8">
      <c r="A279" s="326" t="s">
        <v>3011</v>
      </c>
      <c r="B279" s="318" t="s">
        <v>3012</v>
      </c>
      <c r="C279" s="319"/>
      <c r="D279" s="319"/>
      <c r="E279" s="322"/>
      <c r="F279" s="297" t="str">
        <f t="shared" si="5"/>
        <v>否</v>
      </c>
    </row>
    <row r="280" ht="36" customHeight="1" spans="1:8">
      <c r="A280" s="326" t="s">
        <v>3013</v>
      </c>
      <c r="B280" s="318" t="s">
        <v>3014</v>
      </c>
      <c r="C280" s="319"/>
      <c r="D280" s="319"/>
      <c r="E280" s="322"/>
      <c r="F280" s="297" t="str">
        <f t="shared" si="5"/>
        <v>否</v>
      </c>
    </row>
    <row r="281" ht="36" customHeight="1" spans="1:8">
      <c r="A281" s="326" t="s">
        <v>3015</v>
      </c>
      <c r="B281" s="318" t="s">
        <v>3016</v>
      </c>
      <c r="C281" s="319"/>
      <c r="D281" s="319"/>
      <c r="E281" s="322"/>
      <c r="F281" s="297" t="str">
        <f t="shared" si="5"/>
        <v>否</v>
      </c>
    </row>
    <row r="282" ht="36" customHeight="1" spans="1:8">
      <c r="A282" s="326" t="s">
        <v>3017</v>
      </c>
      <c r="B282" s="318" t="s">
        <v>3018</v>
      </c>
      <c r="C282" s="319"/>
      <c r="D282" s="319"/>
      <c r="E282" s="322"/>
      <c r="F282" s="297" t="str">
        <f t="shared" si="5"/>
        <v>否</v>
      </c>
    </row>
    <row r="283" ht="36" customHeight="1" spans="1:8">
      <c r="A283" s="317"/>
      <c r="B283" s="315"/>
      <c r="C283" s="327"/>
      <c r="D283" s="327"/>
      <c r="E283" s="322"/>
    </row>
    <row r="284" ht="36" customHeight="1" spans="1:8">
      <c r="A284" s="328"/>
      <c r="B284" s="329" t="s">
        <v>3043</v>
      </c>
      <c r="C284" s="330">
        <f>C4+C20+C32+C43+C104+C143+C195+C199+C227+C244+C262</f>
        <v>47004</v>
      </c>
      <c r="D284" s="330">
        <f>D4+D20+D32+D43+D104+D143+D195+D199+D227+D244+D262</f>
        <v>49237</v>
      </c>
      <c r="E284" s="322">
        <f>D284/C284-1</f>
        <v>0.048</v>
      </c>
      <c r="F284" s="297" t="s">
        <v>3039</v>
      </c>
      <c r="H284" s="297">
        <f>47004-C284</f>
        <v>0</v>
      </c>
    </row>
    <row r="285" ht="36" customHeight="1" spans="1:8">
      <c r="A285" s="331" t="s">
        <v>3020</v>
      </c>
      <c r="B285" s="332" t="s">
        <v>119</v>
      </c>
      <c r="C285" s="333">
        <f>C286+C289+C290+C291</f>
        <v>9573</v>
      </c>
      <c r="D285" s="333">
        <f>D286+D289+D290+D291</f>
        <v>30949</v>
      </c>
      <c r="E285" s="322">
        <f t="shared" ref="E285:E294" si="6">D285/C285-1</f>
        <v>2.233</v>
      </c>
      <c r="F285" s="297" t="s">
        <v>3039</v>
      </c>
    </row>
    <row r="286" ht="36" customHeight="1" spans="1:8">
      <c r="A286" s="331" t="s">
        <v>3021</v>
      </c>
      <c r="B286" s="334" t="s">
        <v>3022</v>
      </c>
      <c r="C286" s="335">
        <f>C287+C288</f>
        <v>426</v>
      </c>
      <c r="D286" s="335">
        <f>D287+D288</f>
        <v>0</v>
      </c>
      <c r="E286" s="322">
        <f t="shared" si="6"/>
        <v>-1</v>
      </c>
      <c r="F286" s="297" t="s">
        <v>3039</v>
      </c>
    </row>
    <row r="287" ht="36" customHeight="1" spans="1:8">
      <c r="A287" s="336" t="s">
        <v>3044</v>
      </c>
      <c r="B287" s="334" t="s">
        <v>3045</v>
      </c>
      <c r="C287" s="335"/>
      <c r="D287" s="335"/>
      <c r="E287" s="322"/>
      <c r="F287" s="297" t="s">
        <v>3039</v>
      </c>
    </row>
    <row r="288" ht="36" customHeight="1" spans="1:8">
      <c r="A288" s="337" t="s">
        <v>3023</v>
      </c>
      <c r="B288" s="338" t="s">
        <v>3024</v>
      </c>
      <c r="C288" s="335">
        <v>426</v>
      </c>
      <c r="D288" s="335"/>
      <c r="E288" s="322">
        <f t="shared" si="6"/>
        <v>-1</v>
      </c>
      <c r="F288" s="297" t="s">
        <v>3039</v>
      </c>
    </row>
    <row r="289" ht="36" customHeight="1" spans="1:6">
      <c r="A289" s="336" t="s">
        <v>3046</v>
      </c>
      <c r="B289" s="334" t="s">
        <v>3028</v>
      </c>
      <c r="C289" s="335">
        <v>2594</v>
      </c>
      <c r="D289" s="335">
        <v>30949</v>
      </c>
      <c r="E289" s="322">
        <f t="shared" si="6"/>
        <v>10.931</v>
      </c>
      <c r="F289" s="297" t="s">
        <v>3039</v>
      </c>
    </row>
    <row r="290" ht="36" customHeight="1" spans="1:6">
      <c r="A290" s="336" t="s">
        <v>3029</v>
      </c>
      <c r="B290" s="334" t="s">
        <v>3030</v>
      </c>
      <c r="C290" s="335">
        <v>6553</v>
      </c>
      <c r="D290" s="335"/>
      <c r="E290" s="322">
        <f t="shared" si="6"/>
        <v>-1</v>
      </c>
      <c r="F290" s="297" t="s">
        <v>3039</v>
      </c>
    </row>
    <row r="291" ht="36" customHeight="1" spans="1:6">
      <c r="A291" s="336" t="s">
        <v>3047</v>
      </c>
      <c r="B291" s="339" t="s">
        <v>3048</v>
      </c>
      <c r="C291" s="335"/>
      <c r="D291" s="335"/>
      <c r="E291" s="322"/>
      <c r="F291" s="297" t="s">
        <v>3039</v>
      </c>
    </row>
    <row r="292" ht="36" customHeight="1" spans="1:6">
      <c r="A292" s="331" t="s">
        <v>3031</v>
      </c>
      <c r="B292" s="340" t="s">
        <v>3032</v>
      </c>
      <c r="C292" s="333">
        <v>47120</v>
      </c>
      <c r="D292" s="333"/>
      <c r="E292" s="322">
        <f t="shared" si="6"/>
        <v>-1</v>
      </c>
      <c r="F292" s="297" t="s">
        <v>3039</v>
      </c>
    </row>
    <row r="293" ht="36" customHeight="1" spans="1:6">
      <c r="A293" s="331"/>
      <c r="B293" s="340" t="s">
        <v>3049</v>
      </c>
      <c r="C293" s="335"/>
      <c r="D293" s="335"/>
      <c r="E293" s="322"/>
      <c r="F293" s="297" t="s">
        <v>3039</v>
      </c>
    </row>
    <row r="294" ht="36" customHeight="1" spans="1:6">
      <c r="A294" s="341"/>
      <c r="B294" s="342" t="s">
        <v>126</v>
      </c>
      <c r="C294" s="333">
        <f>C284+C285+C292</f>
        <v>103697</v>
      </c>
      <c r="D294" s="333">
        <f>D284+D285+D292</f>
        <v>80186</v>
      </c>
      <c r="E294" s="322">
        <f t="shared" si="6"/>
        <v>-0.227</v>
      </c>
      <c r="F294" s="297" t="s">
        <v>3039</v>
      </c>
    </row>
  </sheetData>
  <sheetProtection algorithmName="SHA-512" hashValue="Jxry2GLo2yhtXRn8wVh/0sXnGFIKlyYN+Cl8msZY2NwUXLynFq4qH74j8M6evCWgdkWmolY8tpZxrKyUpu5ijw==" saltValue="DTf/CkAUQgC4QbUTlWLhcg==" spinCount="100000" sheet="1" selectLockedCells="1" selectUnlockedCells="1" objects="1"/>
  <autoFilter xmlns:etc="http://www.wps.cn/officeDocument/2017/etCustomData" ref="A3:F282" etc:filterBottomFollowUsedRange="0">
    <extLst/>
  </autoFilter>
  <mergeCells count="1">
    <mergeCell ref="B1:E1"/>
  </mergeCells>
  <conditionalFormatting sqref="B291">
    <cfRule type="expression" dxfId="1" priority="10" stopIfTrue="1">
      <formula>"len($A:$A)=3"</formula>
    </cfRule>
  </conditionalFormatting>
  <conditionalFormatting sqref="C291:D291">
    <cfRule type="expression" dxfId="1" priority="3" stopIfTrue="1">
      <formula>"len($A:$A)=3"</formula>
    </cfRule>
  </conditionalFormatting>
  <conditionalFormatting sqref="C292:D292">
    <cfRule type="expression" dxfId="1" priority="1" stopIfTrue="1">
      <formula>"len($A:$A)=3"</formula>
    </cfRule>
  </conditionalFormatting>
  <conditionalFormatting sqref="B292:B293">
    <cfRule type="expression" dxfId="1" priority="8" stopIfTrue="1">
      <formula>"len($A:$A)=3"</formula>
    </cfRule>
  </conditionalFormatting>
  <printOptions horizontalCentered="1"/>
  <pageMargins left="0.471527777777778" right="0.393055555555556" top="0.747916666666667" bottom="0.747916666666667" header="0.313888888888889" footer="0.313888888888889"/>
  <pageSetup paperSize="9" scale="75" orientation="portrait"/>
  <headerFooter alignWithMargins="0">
    <oddFooter>&amp;C&amp;16- &amp;P -</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F0"/>
  </sheetPr>
  <dimension ref="A1:D17"/>
  <sheetViews>
    <sheetView showGridLines="0" showZeros="0" view="pageBreakPreview" zoomScaleNormal="100" topLeftCell="A3" workbookViewId="0">
      <selection activeCell="B11" sqref="B11"/>
    </sheetView>
  </sheetViews>
  <sheetFormatPr defaultColWidth="9" defaultRowHeight="13.5" outlineLevelCol="3"/>
  <cols>
    <col min="1" max="1" width="52.1333333333333" style="276" customWidth="1"/>
    <col min="2" max="4" width="20.6333333333333" customWidth="1"/>
  </cols>
  <sheetData>
    <row r="1" s="275" customFormat="1" ht="45" customHeight="1" spans="1:4">
      <c r="A1" s="277" t="s">
        <v>3050</v>
      </c>
      <c r="B1" s="277"/>
      <c r="C1" s="277"/>
      <c r="D1" s="277"/>
    </row>
    <row r="2" ht="20.1" customHeight="1" spans="1:4">
      <c r="A2" s="278"/>
      <c r="B2" s="279"/>
      <c r="C2" s="280"/>
      <c r="D2" s="280" t="s">
        <v>2</v>
      </c>
    </row>
    <row r="3" ht="45" customHeight="1" spans="1:4">
      <c r="A3" s="172" t="s">
        <v>2442</v>
      </c>
      <c r="B3" s="181" t="s">
        <v>2475</v>
      </c>
      <c r="C3" s="181" t="s">
        <v>6</v>
      </c>
      <c r="D3" s="181" t="s">
        <v>128</v>
      </c>
    </row>
    <row r="4" ht="36" customHeight="1" spans="1:4">
      <c r="A4" s="281" t="s">
        <v>2540</v>
      </c>
      <c r="B4" s="282"/>
      <c r="C4" s="282"/>
      <c r="D4" s="283"/>
    </row>
    <row r="5" ht="36" customHeight="1" spans="1:4">
      <c r="A5" s="281" t="s">
        <v>2571</v>
      </c>
      <c r="B5" s="282"/>
      <c r="C5" s="282"/>
      <c r="D5" s="283"/>
    </row>
    <row r="6" ht="36" customHeight="1" spans="1:4">
      <c r="A6" s="281" t="s">
        <v>2591</v>
      </c>
      <c r="B6" s="282"/>
      <c r="C6" s="282"/>
      <c r="D6" s="283"/>
    </row>
    <row r="7" ht="36" customHeight="1" spans="1:4">
      <c r="A7" s="284" t="s">
        <v>2603</v>
      </c>
      <c r="B7" s="282"/>
      <c r="C7" s="282"/>
      <c r="D7" s="283"/>
    </row>
    <row r="8" ht="36" customHeight="1" spans="1:4">
      <c r="A8" s="281" t="s">
        <v>2702</v>
      </c>
      <c r="B8" s="282"/>
      <c r="C8" s="282"/>
      <c r="D8" s="283"/>
    </row>
    <row r="9" ht="36" customHeight="1" spans="1:4">
      <c r="A9" s="281" t="s">
        <v>2751</v>
      </c>
      <c r="B9" s="282"/>
      <c r="C9" s="282"/>
      <c r="D9" s="283"/>
    </row>
    <row r="10" ht="36" customHeight="1" spans="1:4">
      <c r="A10" s="284" t="s">
        <v>2849</v>
      </c>
      <c r="B10" s="282"/>
      <c r="C10" s="282"/>
      <c r="D10" s="283"/>
    </row>
    <row r="11" ht="36" customHeight="1" spans="1:4">
      <c r="A11" s="281" t="s">
        <v>2856</v>
      </c>
      <c r="B11" s="282"/>
      <c r="C11" s="282"/>
      <c r="D11" s="283"/>
    </row>
    <row r="12" ht="36" customHeight="1" spans="1:4">
      <c r="A12" s="284" t="s">
        <v>2910</v>
      </c>
      <c r="B12" s="282"/>
      <c r="C12" s="282"/>
      <c r="D12" s="283"/>
    </row>
    <row r="13" ht="36" customHeight="1" spans="1:4">
      <c r="A13" s="284" t="s">
        <v>2943</v>
      </c>
      <c r="B13" s="282"/>
      <c r="C13" s="282"/>
      <c r="D13" s="283"/>
    </row>
    <row r="14" ht="36" customHeight="1" spans="1:4">
      <c r="A14" s="284" t="s">
        <v>2978</v>
      </c>
      <c r="B14" s="282"/>
      <c r="C14" s="282"/>
      <c r="D14" s="283"/>
    </row>
    <row r="15" ht="36" customHeight="1" spans="1:4">
      <c r="A15" s="285" t="s">
        <v>3051</v>
      </c>
      <c r="B15" s="286"/>
      <c r="C15" s="286"/>
      <c r="D15" s="287"/>
    </row>
    <row r="16" ht="18.75" customHeight="1" spans="1:4">
      <c r="A16" s="288" t="s">
        <v>3052</v>
      </c>
      <c r="B16" s="289"/>
      <c r="C16" s="289"/>
      <c r="D16" s="290"/>
    </row>
    <row r="17" ht="18.75" customHeight="1" spans="1:4">
      <c r="A17" s="291"/>
      <c r="B17" s="292"/>
      <c r="C17" s="292"/>
      <c r="D17" s="293"/>
    </row>
  </sheetData>
  <sheetProtection algorithmName="SHA-512" hashValue="vGIwZYs/tzo8ZoG7nHNECuSXST5lwlfP2NGBGSZ1MCV9mtFPfS8W7zOv1mdFs/YBnahjaJlqZMYfh8ECpYofZA==" saltValue="TzC2ryv0NXAMrRXP8FI52Q==" spinCount="100000" sheet="1" selectLockedCells="1" selectUnlockedCells="1" objects="1"/>
  <mergeCells count="2">
    <mergeCell ref="A1:D1"/>
    <mergeCell ref="A16:D17"/>
  </mergeCells>
  <printOptions horizontalCentered="1"/>
  <pageMargins left="0.471527777777778" right="0.393055555555556" top="0.747916666666667" bottom="0.747916666666667" header="0.313888888888889" footer="0.313888888888889"/>
  <pageSetup paperSize="9" scale="75" orientation="portrait"/>
  <headerFooter alignWithMargins="0">
    <oddFooter>&amp;C&amp;16- &amp;P -</oddFooter>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F0"/>
  </sheetPr>
  <dimension ref="A1:D54"/>
  <sheetViews>
    <sheetView showGridLines="0" showZeros="0" view="pageBreakPreview" zoomScaleNormal="100" topLeftCell="A34" workbookViewId="0">
      <selection activeCell="E39" sqref="E39"/>
    </sheetView>
  </sheetViews>
  <sheetFormatPr defaultColWidth="9" defaultRowHeight="14.25" outlineLevelCol="3"/>
  <cols>
    <col min="1" max="1" width="50.7583333333333" style="258" customWidth="1"/>
    <col min="2" max="4" width="20.6333333333333" style="258" customWidth="1"/>
    <col min="5" max="16384" width="9" style="258"/>
  </cols>
  <sheetData>
    <row r="1" ht="45" customHeight="1" spans="1:4">
      <c r="A1" s="177" t="s">
        <v>3053</v>
      </c>
      <c r="B1" s="177"/>
      <c r="C1" s="177"/>
      <c r="D1" s="177"/>
    </row>
    <row r="2" ht="20.1" customHeight="1" spans="1:4">
      <c r="A2" s="259"/>
      <c r="B2" s="260"/>
      <c r="C2" s="261"/>
      <c r="D2" s="262" t="s">
        <v>3054</v>
      </c>
    </row>
    <row r="3" ht="45" customHeight="1" spans="1:4">
      <c r="A3" s="205" t="s">
        <v>3055</v>
      </c>
      <c r="B3" s="77" t="s">
        <v>5</v>
      </c>
      <c r="C3" s="77" t="s">
        <v>6</v>
      </c>
      <c r="D3" s="77" t="s">
        <v>7</v>
      </c>
    </row>
    <row r="4" ht="36" customHeight="1" spans="1:4">
      <c r="A4" s="169" t="s">
        <v>3056</v>
      </c>
      <c r="B4" s="263">
        <f>B22</f>
        <v>0</v>
      </c>
      <c r="C4" s="263">
        <f>C22</f>
        <v>100</v>
      </c>
      <c r="D4" s="81"/>
    </row>
    <row r="5" ht="36" customHeight="1" spans="1:4">
      <c r="A5" s="250" t="s">
        <v>3057</v>
      </c>
      <c r="B5" s="264"/>
      <c r="C5" s="265"/>
      <c r="D5" s="121"/>
    </row>
    <row r="6" ht="36" customHeight="1" spans="1:4">
      <c r="A6" s="250" t="s">
        <v>3058</v>
      </c>
      <c r="B6" s="264"/>
      <c r="C6" s="264"/>
      <c r="D6" s="121"/>
    </row>
    <row r="7" ht="36" customHeight="1" spans="1:4">
      <c r="A7" s="250" t="s">
        <v>3059</v>
      </c>
      <c r="B7" s="266"/>
      <c r="C7" s="265"/>
      <c r="D7" s="121"/>
    </row>
    <row r="8" ht="36" customHeight="1" spans="1:4">
      <c r="A8" s="250" t="s">
        <v>3060</v>
      </c>
      <c r="B8" s="264"/>
      <c r="C8" s="265"/>
      <c r="D8" s="121"/>
    </row>
    <row r="9" ht="36" customHeight="1" spans="1:4">
      <c r="A9" s="250" t="s">
        <v>3061</v>
      </c>
      <c r="B9" s="266"/>
      <c r="C9" s="265"/>
      <c r="D9" s="121"/>
    </row>
    <row r="10" ht="36" customHeight="1" spans="1:4">
      <c r="A10" s="250" t="s">
        <v>3062</v>
      </c>
      <c r="B10" s="264"/>
      <c r="C10" s="265"/>
      <c r="D10" s="121"/>
    </row>
    <row r="11" ht="36" customHeight="1" spans="1:4">
      <c r="A11" s="250" t="s">
        <v>3063</v>
      </c>
      <c r="B11" s="264"/>
      <c r="C11" s="265"/>
      <c r="D11" s="121"/>
    </row>
    <row r="12" ht="36" customHeight="1" spans="1:4">
      <c r="A12" s="250" t="s">
        <v>3064</v>
      </c>
      <c r="B12" s="264"/>
      <c r="C12" s="265"/>
      <c r="D12" s="121"/>
    </row>
    <row r="13" ht="36" customHeight="1" spans="1:4">
      <c r="A13" s="250" t="s">
        <v>3065</v>
      </c>
      <c r="B13" s="267"/>
      <c r="C13" s="264"/>
      <c r="D13" s="121"/>
    </row>
    <row r="14" ht="36" customHeight="1" spans="1:4">
      <c r="A14" s="250" t="s">
        <v>3066</v>
      </c>
      <c r="B14" s="267"/>
      <c r="C14" s="265"/>
      <c r="D14" s="121"/>
    </row>
    <row r="15" ht="36" customHeight="1" spans="1:4">
      <c r="A15" s="250" t="s">
        <v>3067</v>
      </c>
      <c r="B15" s="267"/>
      <c r="C15" s="268"/>
      <c r="D15" s="121"/>
    </row>
    <row r="16" ht="36" customHeight="1" spans="1:4">
      <c r="A16" s="250" t="s">
        <v>3068</v>
      </c>
      <c r="B16" s="267"/>
      <c r="C16" s="268"/>
      <c r="D16" s="121"/>
    </row>
    <row r="17" ht="36" customHeight="1" spans="1:4">
      <c r="A17" s="250" t="s">
        <v>3069</v>
      </c>
      <c r="B17" s="264"/>
      <c r="C17" s="265"/>
      <c r="D17" s="121"/>
    </row>
    <row r="18" ht="36" customHeight="1" spans="1:4">
      <c r="A18" s="250" t="s">
        <v>3070</v>
      </c>
      <c r="B18" s="267"/>
      <c r="C18" s="268"/>
      <c r="D18" s="121"/>
    </row>
    <row r="19" ht="36" customHeight="1" spans="1:4">
      <c r="A19" s="250" t="s">
        <v>3071</v>
      </c>
      <c r="B19" s="267"/>
      <c r="C19" s="268"/>
      <c r="D19" s="121"/>
    </row>
    <row r="20" ht="36" customHeight="1" spans="1:4">
      <c r="A20" s="250" t="s">
        <v>3072</v>
      </c>
      <c r="B20" s="264"/>
      <c r="C20" s="268"/>
      <c r="D20" s="121" t="str">
        <f>IF(B20&gt;0,C20/B20-1,IF(B20&lt;0,-(C20/B20-1),""))</f>
        <v/>
      </c>
    </row>
    <row r="21" ht="36" customHeight="1" spans="1:4">
      <c r="A21" s="250" t="s">
        <v>3073</v>
      </c>
      <c r="B21" s="267"/>
      <c r="C21" s="265"/>
      <c r="D21" s="121"/>
    </row>
    <row r="22" ht="36" customHeight="1" spans="1:4">
      <c r="A22" s="250" t="s">
        <v>3074</v>
      </c>
      <c r="B22" s="267"/>
      <c r="C22" s="265">
        <v>100</v>
      </c>
      <c r="D22" s="121"/>
    </row>
    <row r="23" ht="36" customHeight="1" spans="1:4">
      <c r="A23" s="169" t="s">
        <v>3075</v>
      </c>
      <c r="B23" s="263"/>
      <c r="C23" s="263"/>
      <c r="D23" s="81"/>
    </row>
    <row r="24" ht="36" customHeight="1" spans="1:4">
      <c r="A24" s="189" t="s">
        <v>3076</v>
      </c>
      <c r="B24" s="267"/>
      <c r="C24" s="265"/>
      <c r="D24" s="121"/>
    </row>
    <row r="25" ht="36" customHeight="1" spans="1:4">
      <c r="A25" s="189" t="s">
        <v>3077</v>
      </c>
      <c r="B25" s="267"/>
      <c r="C25" s="265"/>
      <c r="D25" s="121"/>
    </row>
    <row r="26" ht="36" customHeight="1" spans="1:4">
      <c r="A26" s="189" t="s">
        <v>3078</v>
      </c>
      <c r="B26" s="267"/>
      <c r="C26" s="265"/>
      <c r="D26" s="121"/>
    </row>
    <row r="27" ht="36" customHeight="1" spans="1:4">
      <c r="A27" s="189" t="s">
        <v>3079</v>
      </c>
      <c r="B27" s="267"/>
      <c r="C27" s="265"/>
      <c r="D27" s="121"/>
    </row>
    <row r="28" ht="36" customHeight="1" spans="1:4">
      <c r="A28" s="169" t="s">
        <v>3080</v>
      </c>
      <c r="B28" s="263"/>
      <c r="C28" s="263">
        <v>6000</v>
      </c>
      <c r="D28" s="81"/>
    </row>
    <row r="29" ht="36" customHeight="1" spans="1:4">
      <c r="A29" s="189" t="s">
        <v>3081</v>
      </c>
      <c r="B29" s="267"/>
      <c r="C29" s="265"/>
      <c r="D29" s="121"/>
    </row>
    <row r="30" ht="36" customHeight="1" spans="1:4">
      <c r="A30" s="189" t="s">
        <v>3082</v>
      </c>
      <c r="B30" s="264"/>
      <c r="C30" s="265"/>
      <c r="D30" s="121"/>
    </row>
    <row r="31" ht="36" customHeight="1" spans="1:4">
      <c r="A31" s="189" t="s">
        <v>3083</v>
      </c>
      <c r="B31" s="267"/>
      <c r="C31" s="265">
        <v>6000</v>
      </c>
      <c r="D31" s="121"/>
    </row>
    <row r="32" ht="36" customHeight="1" spans="1:4">
      <c r="A32" s="169" t="s">
        <v>3084</v>
      </c>
      <c r="B32" s="263"/>
      <c r="C32" s="263"/>
      <c r="D32" s="81"/>
    </row>
    <row r="33" ht="36" customHeight="1" spans="1:4">
      <c r="A33" s="189" t="s">
        <v>3085</v>
      </c>
      <c r="B33" s="264"/>
      <c r="C33" s="269"/>
      <c r="D33" s="121"/>
    </row>
    <row r="34" ht="36" customHeight="1" spans="1:4">
      <c r="A34" s="189" t="s">
        <v>3086</v>
      </c>
      <c r="B34" s="267"/>
      <c r="C34" s="269"/>
      <c r="D34" s="121"/>
    </row>
    <row r="35" ht="36" customHeight="1" spans="1:4">
      <c r="A35" s="189" t="s">
        <v>3087</v>
      </c>
      <c r="B35" s="267"/>
      <c r="C35" s="268"/>
      <c r="D35" s="121"/>
    </row>
    <row r="36" ht="36" customHeight="1" spans="1:4">
      <c r="A36" s="169" t="s">
        <v>3088</v>
      </c>
      <c r="B36" s="270"/>
      <c r="C36" s="271"/>
      <c r="D36" s="81"/>
    </row>
    <row r="37" ht="36" customHeight="1" spans="1:4">
      <c r="A37" s="272" t="s">
        <v>3089</v>
      </c>
      <c r="B37" s="263">
        <f>B4+B23+B28+B32</f>
        <v>0</v>
      </c>
      <c r="C37" s="263">
        <f>C4+C23+C28+C32</f>
        <v>6100</v>
      </c>
      <c r="D37" s="81"/>
    </row>
    <row r="38" ht="36" customHeight="1" spans="1:4">
      <c r="A38" s="273" t="s">
        <v>60</v>
      </c>
      <c r="B38" s="264">
        <v>13</v>
      </c>
      <c r="C38" s="269">
        <v>13</v>
      </c>
      <c r="D38" s="81">
        <f>C38/B38-1</f>
        <v>0</v>
      </c>
    </row>
    <row r="39" ht="36" customHeight="1" spans="1:4">
      <c r="A39" s="228" t="s">
        <v>3090</v>
      </c>
      <c r="B39" s="263">
        <v>11</v>
      </c>
      <c r="C39" s="271">
        <v>11</v>
      </c>
      <c r="D39" s="81">
        <f>C39/B39-1</f>
        <v>0</v>
      </c>
    </row>
    <row r="40" ht="36" customHeight="1" spans="1:4">
      <c r="A40" s="273" t="s">
        <v>3091</v>
      </c>
      <c r="B40" s="264"/>
      <c r="C40" s="269"/>
      <c r="D40" s="81"/>
    </row>
    <row r="41" ht="36" customHeight="1" spans="1:4">
      <c r="A41" s="272" t="s">
        <v>67</v>
      </c>
      <c r="B41" s="263">
        <f>B37+B38+B39</f>
        <v>24</v>
      </c>
      <c r="C41" s="263">
        <f>C37+C38+C39</f>
        <v>6124</v>
      </c>
      <c r="D41" s="81">
        <f>C41/B41-1</f>
        <v>254.167</v>
      </c>
    </row>
    <row r="42" spans="1:4">
      <c r="B42" s="274"/>
    </row>
    <row r="43" spans="1:4">
      <c r="B43" s="274"/>
      <c r="C43" s="274"/>
    </row>
    <row r="44" spans="1:4">
      <c r="B44" s="274"/>
    </row>
    <row r="45" spans="1:4">
      <c r="B45" s="274"/>
      <c r="C45" s="274"/>
    </row>
    <row r="46" spans="1:4">
      <c r="B46" s="274"/>
    </row>
    <row r="47" spans="1:4">
      <c r="B47" s="274"/>
    </row>
    <row r="48" spans="1:4">
      <c r="B48" s="274"/>
      <c r="C48" s="274"/>
    </row>
    <row r="49" spans="2:3">
      <c r="B49" s="274"/>
    </row>
    <row r="50" spans="2:3">
      <c r="B50" s="274"/>
    </row>
    <row r="51" spans="2:3">
      <c r="B51" s="274"/>
    </row>
    <row r="52" spans="2:3">
      <c r="B52" s="274"/>
    </row>
    <row r="53" spans="2:3">
      <c r="B53" s="274"/>
      <c r="C53" s="274"/>
    </row>
    <row r="54" spans="2:3">
      <c r="B54" s="274"/>
    </row>
  </sheetData>
  <sheetProtection algorithmName="SHA-512" hashValue="jozd8u4DIe6kKAoBFeG/51BZI1ad70R+UtzlmeJRes0K9A43FbTJFFKOMbuntuyV9BYQYkbyWkEvXTeLhF/yHQ==" saltValue="WDQnP9BGilOnCsmJQCyR6w==" spinCount="100000" sheet="1" selectLockedCells="1" selectUnlockedCells="1" objects="1"/>
  <mergeCells count="1">
    <mergeCell ref="A1:D1"/>
  </mergeCells>
  <printOptions horizontalCentered="1"/>
  <pageMargins left="0.471527777777778" right="0.393055555555556" top="0.747916666666667" bottom="0.747916666666667" header="0.313888888888889" footer="0.313888888888889"/>
  <pageSetup paperSize="9" scale="75" orientation="portrait"/>
  <headerFooter alignWithMargins="0">
    <oddFooter>&amp;C&amp;16- &amp;P -</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F0"/>
  </sheetPr>
  <dimension ref="A1:D41"/>
  <sheetViews>
    <sheetView showGridLines="0" showZeros="0" view="pageBreakPreview" zoomScaleNormal="100" workbookViewId="0">
      <selection activeCell="B25" sqref="B25"/>
    </sheetView>
  </sheetViews>
  <sheetFormatPr defaultColWidth="9" defaultRowHeight="14.25" outlineLevelCol="3"/>
  <cols>
    <col min="1" max="1" width="50.7583333333333" style="198" customWidth="1"/>
    <col min="2" max="2" width="20.6333333333333" style="234" customWidth="1"/>
    <col min="3" max="3" width="20.6333333333333" style="235" customWidth="1"/>
    <col min="4" max="4" width="20.6333333333333" style="236" customWidth="1"/>
    <col min="5" max="16384" width="9" style="198"/>
  </cols>
  <sheetData>
    <row r="1" ht="45" customHeight="1" spans="1:4">
      <c r="A1" s="237" t="s">
        <v>3092</v>
      </c>
      <c r="B1" s="237"/>
      <c r="C1" s="237"/>
      <c r="D1" s="238"/>
    </row>
    <row r="2" ht="20.1" customHeight="1" spans="1:4">
      <c r="A2" s="239"/>
      <c r="B2" s="240"/>
      <c r="C2" s="240"/>
      <c r="D2" s="241" t="s">
        <v>2</v>
      </c>
    </row>
    <row r="3" ht="45" customHeight="1" spans="1:4">
      <c r="A3" s="242" t="s">
        <v>4</v>
      </c>
      <c r="B3" s="181" t="s">
        <v>5</v>
      </c>
      <c r="C3" s="181" t="s">
        <v>6</v>
      </c>
      <c r="D3" s="243" t="s">
        <v>7</v>
      </c>
    </row>
    <row r="4" ht="35.1" customHeight="1" spans="1:4">
      <c r="A4" s="169" t="s">
        <v>3093</v>
      </c>
      <c r="B4" s="244">
        <f>B7</f>
        <v>5</v>
      </c>
      <c r="C4" s="244">
        <f>C7</f>
        <v>24</v>
      </c>
      <c r="D4" s="81">
        <f>C4/B4-1</f>
        <v>3.8</v>
      </c>
    </row>
    <row r="5" ht="35.1" customHeight="1" spans="1:4">
      <c r="A5" s="183" t="s">
        <v>3094</v>
      </c>
      <c r="B5" s="245"/>
      <c r="C5" s="245"/>
      <c r="D5" s="81"/>
    </row>
    <row r="6" ht="35.1" customHeight="1" spans="1:4">
      <c r="A6" s="183" t="s">
        <v>3095</v>
      </c>
      <c r="B6" s="245"/>
      <c r="C6" s="245"/>
      <c r="D6" s="81"/>
    </row>
    <row r="7" ht="35.1" customHeight="1" spans="1:4">
      <c r="A7" s="183" t="s">
        <v>3096</v>
      </c>
      <c r="B7" s="245">
        <v>5</v>
      </c>
      <c r="C7" s="245">
        <v>24</v>
      </c>
      <c r="D7" s="81">
        <f t="shared" ref="D5:D7" si="0">C7/B7-1</f>
        <v>3.8</v>
      </c>
    </row>
    <row r="8" ht="35.1" customHeight="1" spans="1:4">
      <c r="A8" s="183" t="s">
        <v>3097</v>
      </c>
      <c r="B8" s="245"/>
      <c r="C8" s="245"/>
      <c r="D8" s="246"/>
    </row>
    <row r="9" ht="35.1" customHeight="1" spans="1:4">
      <c r="A9" s="183" t="s">
        <v>3098</v>
      </c>
      <c r="B9" s="247"/>
      <c r="C9" s="247"/>
      <c r="D9" s="246" t="str">
        <f>IF(B9&gt;0,C9/B9-1,IF(B9&lt;0,-(C9/B9-1),""))</f>
        <v/>
      </c>
    </row>
    <row r="10" ht="35.1" customHeight="1" spans="1:4">
      <c r="A10" s="183" t="s">
        <v>3099</v>
      </c>
      <c r="B10" s="245"/>
      <c r="C10" s="245"/>
      <c r="D10" s="246"/>
    </row>
    <row r="11" ht="35.1" customHeight="1" spans="1:4">
      <c r="A11" s="169" t="s">
        <v>3100</v>
      </c>
      <c r="B11" s="248"/>
      <c r="C11" s="248">
        <v>6000</v>
      </c>
      <c r="D11" s="249"/>
    </row>
    <row r="12" ht="35.1" customHeight="1" spans="1:4">
      <c r="A12" s="183" t="s">
        <v>3101</v>
      </c>
      <c r="B12" s="245"/>
      <c r="C12" s="245"/>
      <c r="D12" s="246"/>
    </row>
    <row r="13" ht="35.1" customHeight="1" spans="1:4">
      <c r="A13" s="183" t="s">
        <v>3102</v>
      </c>
      <c r="B13" s="245"/>
      <c r="C13" s="245"/>
      <c r="D13" s="246"/>
    </row>
    <row r="14" ht="35.1" customHeight="1" spans="1:4">
      <c r="A14" s="183" t="s">
        <v>3103</v>
      </c>
      <c r="B14" s="247"/>
      <c r="C14" s="247"/>
      <c r="D14" s="246" t="str">
        <f>IF(B14&gt;0,C14/B14-1,IF(B14&lt;0,-(C14/B14-1),""))</f>
        <v/>
      </c>
    </row>
    <row r="15" ht="35.1" customHeight="1" spans="1:4">
      <c r="A15" s="183" t="s">
        <v>3104</v>
      </c>
      <c r="B15" s="247"/>
      <c r="C15" s="247"/>
      <c r="D15" s="246" t="str">
        <f>IF(B15&gt;0,C15/B15-1,IF(B15&lt;0,-(C15/B15-1),""))</f>
        <v/>
      </c>
    </row>
    <row r="16" ht="35.1" customHeight="1" spans="1:4">
      <c r="A16" s="183" t="s">
        <v>3105</v>
      </c>
      <c r="B16" s="245"/>
      <c r="C16" s="245">
        <v>6000</v>
      </c>
      <c r="D16" s="246"/>
    </row>
    <row r="17" s="233" customFormat="1" ht="35.1" customHeight="1" spans="1:4">
      <c r="A17" s="169" t="s">
        <v>3106</v>
      </c>
      <c r="B17" s="248"/>
      <c r="C17" s="248"/>
      <c r="D17" s="249"/>
    </row>
    <row r="18" ht="35.1" customHeight="1" spans="1:4">
      <c r="A18" s="183" t="s">
        <v>3107</v>
      </c>
      <c r="B18" s="245"/>
      <c r="C18" s="245"/>
      <c r="D18" s="249"/>
    </row>
    <row r="19" ht="35.1" customHeight="1" spans="1:4">
      <c r="A19" s="169" t="s">
        <v>3108</v>
      </c>
      <c r="B19" s="248"/>
      <c r="C19" s="248"/>
      <c r="D19" s="249"/>
    </row>
    <row r="20" ht="35.1" customHeight="1" spans="1:4">
      <c r="A20" s="250" t="s">
        <v>3109</v>
      </c>
      <c r="B20" s="245"/>
      <c r="C20" s="245"/>
      <c r="D20" s="246"/>
    </row>
    <row r="21" ht="35.1" customHeight="1" spans="1:4">
      <c r="A21" s="169" t="s">
        <v>3110</v>
      </c>
      <c r="B21" s="248"/>
      <c r="C21" s="248"/>
      <c r="D21" s="249"/>
    </row>
    <row r="22" ht="35.1" customHeight="1" spans="1:4">
      <c r="A22" s="183" t="s">
        <v>3111</v>
      </c>
      <c r="B22" s="245"/>
      <c r="C22" s="245"/>
      <c r="D22" s="251"/>
    </row>
    <row r="23" ht="35.1" customHeight="1" spans="1:4">
      <c r="A23" s="226" t="s">
        <v>3112</v>
      </c>
      <c r="B23" s="248">
        <f>B4+B11+B17+B19+B21</f>
        <v>5</v>
      </c>
      <c r="C23" s="248">
        <f>C4+C11+C17+C19+C21</f>
        <v>6024</v>
      </c>
      <c r="D23" s="81">
        <f t="shared" ref="D23:D28" si="1">C23/B23-1</f>
        <v>1203.8</v>
      </c>
    </row>
    <row r="24" ht="35.1" customHeight="1" spans="1:4">
      <c r="A24" s="252" t="s">
        <v>119</v>
      </c>
      <c r="B24" s="248"/>
      <c r="C24" s="248"/>
      <c r="D24" s="81"/>
    </row>
    <row r="25" ht="35.1" customHeight="1" spans="1:4">
      <c r="A25" s="253" t="s">
        <v>3113</v>
      </c>
      <c r="B25" s="247"/>
      <c r="C25" s="247"/>
      <c r="D25" s="81"/>
    </row>
    <row r="26" ht="35.1" customHeight="1" spans="1:4">
      <c r="A26" s="254" t="s">
        <v>3114</v>
      </c>
      <c r="B26" s="245">
        <v>8</v>
      </c>
      <c r="C26" s="245">
        <v>100</v>
      </c>
      <c r="D26" s="81">
        <f t="shared" si="1"/>
        <v>11.5</v>
      </c>
    </row>
    <row r="27" ht="35.1" customHeight="1" spans="1:4">
      <c r="A27" s="255" t="s">
        <v>3115</v>
      </c>
      <c r="B27" s="248">
        <v>11</v>
      </c>
      <c r="C27" s="248"/>
      <c r="D27" s="81">
        <f t="shared" si="1"/>
        <v>-1</v>
      </c>
    </row>
    <row r="28" ht="35.1" customHeight="1" spans="1:4">
      <c r="A28" s="190" t="s">
        <v>126</v>
      </c>
      <c r="B28" s="248">
        <f>B23+B26+B27</f>
        <v>24</v>
      </c>
      <c r="C28" s="248">
        <f>C23+C26+C27</f>
        <v>6124</v>
      </c>
      <c r="D28" s="81">
        <f t="shared" si="1"/>
        <v>254.167</v>
      </c>
    </row>
    <row r="29" spans="1:4">
      <c r="B29" s="256"/>
    </row>
    <row r="30" spans="1:4">
      <c r="B30" s="256"/>
      <c r="C30" s="257"/>
    </row>
    <row r="31" spans="1:4">
      <c r="B31" s="256"/>
    </row>
    <row r="32" spans="1:4">
      <c r="B32" s="256"/>
      <c r="C32" s="257"/>
    </row>
    <row r="33" spans="2:3">
      <c r="B33" s="256"/>
    </row>
    <row r="34" spans="2:3">
      <c r="B34" s="256"/>
    </row>
    <row r="35" spans="2:3">
      <c r="B35" s="256"/>
      <c r="C35" s="257"/>
    </row>
    <row r="36" spans="2:3">
      <c r="B36" s="256"/>
    </row>
    <row r="37" spans="2:3">
      <c r="B37" s="256"/>
    </row>
    <row r="38" spans="2:3">
      <c r="B38" s="256"/>
    </row>
    <row r="39" spans="2:3">
      <c r="B39" s="256"/>
    </row>
    <row r="40" spans="2:3">
      <c r="B40" s="256"/>
      <c r="C40" s="257"/>
    </row>
    <row r="41" spans="2:3">
      <c r="B41" s="256"/>
    </row>
  </sheetData>
  <sheetProtection algorithmName="SHA-512" hashValue="lNJjEvjuxEgrYHZ8ndqaxBV5KTZ6o8qbuqV6X1n7ilseHP1LZv4hcSroBXRzuRGuguxkOJzddj4hmkQ3+S3w5Q==" saltValue="nxl+9ucYjr3sLYV2kHrDGA==" spinCount="100000" sheet="1" selectLockedCells="1" selectUnlockedCells="1" objects="1"/>
  <mergeCells count="1">
    <mergeCell ref="A1:D1"/>
  </mergeCells>
  <conditionalFormatting sqref="D8:D22">
    <cfRule type="cellIs" dxfId="3" priority="2" stopIfTrue="1" operator="lessThanOrEqual">
      <formula>-1</formula>
    </cfRule>
  </conditionalFormatting>
  <printOptions horizontalCentered="1"/>
  <pageMargins left="0.471527777777778" right="0.393055555555556" top="0.747916666666667" bottom="0.747916666666667" header="0.313888888888889" footer="0.313888888888889"/>
  <pageSetup paperSize="9" scale="74" orientation="portrait"/>
  <headerFooter alignWithMargins="0">
    <oddFooter>&amp;C&amp;16- &amp;P -</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F0"/>
  </sheetPr>
  <dimension ref="A1:D48"/>
  <sheetViews>
    <sheetView showGridLines="0" showZeros="0" view="pageBreakPreview" zoomScaleNormal="100" topLeftCell="A24" workbookViewId="0">
      <selection activeCell="D32" sqref="D32"/>
    </sheetView>
  </sheetViews>
  <sheetFormatPr defaultColWidth="9" defaultRowHeight="20.25" outlineLevelCol="3"/>
  <cols>
    <col min="1" max="1" width="52.6333333333333" style="198" customWidth="1"/>
    <col min="2" max="2" width="20.6333333333333" style="198" customWidth="1"/>
    <col min="3" max="3" width="20.6333333333333" style="199" customWidth="1"/>
    <col min="4" max="4" width="20.6333333333333" style="198" customWidth="1"/>
    <col min="5" max="16384" width="9" style="198"/>
  </cols>
  <sheetData>
    <row r="1" ht="45" customHeight="1" spans="1:4">
      <c r="A1" s="200" t="s">
        <v>3116</v>
      </c>
      <c r="B1" s="200"/>
      <c r="C1" s="201"/>
      <c r="D1" s="200"/>
    </row>
    <row r="2" ht="20.1" customHeight="1" spans="1:4">
      <c r="A2" s="202"/>
      <c r="B2" s="202"/>
      <c r="C2" s="203"/>
      <c r="D2" s="204" t="s">
        <v>2</v>
      </c>
    </row>
    <row r="3" ht="45" customHeight="1" spans="1:4">
      <c r="A3" s="205" t="s">
        <v>3055</v>
      </c>
      <c r="B3" s="181" t="s">
        <v>5</v>
      </c>
      <c r="C3" s="181" t="s">
        <v>6</v>
      </c>
      <c r="D3" s="181" t="s">
        <v>7</v>
      </c>
    </row>
    <row r="4" ht="36" customHeight="1" spans="1:4">
      <c r="A4" s="169" t="s">
        <v>3117</v>
      </c>
      <c r="B4" s="100"/>
      <c r="C4" s="206">
        <v>100</v>
      </c>
      <c r="D4" s="81"/>
    </row>
    <row r="5" ht="36" customHeight="1" spans="1:4">
      <c r="A5" s="189" t="s">
        <v>3057</v>
      </c>
      <c r="B5" s="100"/>
      <c r="C5" s="207"/>
      <c r="D5" s="208"/>
    </row>
    <row r="6" ht="36" customHeight="1" spans="1:4">
      <c r="A6" s="189" t="s">
        <v>3058</v>
      </c>
      <c r="B6" s="184"/>
      <c r="C6" s="209"/>
      <c r="D6" s="210" t="str">
        <f>IF(B6&gt;0,C6/B6-1,IF(B6&lt;0,-(C6/B6-1),""))</f>
        <v/>
      </c>
    </row>
    <row r="7" ht="36" customHeight="1" spans="1:4">
      <c r="A7" s="189" t="s">
        <v>3059</v>
      </c>
      <c r="B7" s="211"/>
      <c r="C7" s="207"/>
      <c r="D7" s="212"/>
    </row>
    <row r="8" ht="36" customHeight="1" spans="1:4">
      <c r="A8" s="189" t="s">
        <v>3060</v>
      </c>
      <c r="B8" s="213"/>
      <c r="C8" s="209">
        <v>0</v>
      </c>
      <c r="D8" s="210" t="str">
        <f>IF(B8&gt;0,C8/B8-1,IF(B8&lt;0,-(C8/B8-1),""))</f>
        <v/>
      </c>
    </row>
    <row r="9" ht="36" customHeight="1" spans="1:4">
      <c r="A9" s="189" t="s">
        <v>3061</v>
      </c>
      <c r="B9" s="211"/>
      <c r="C9" s="207"/>
      <c r="D9" s="212"/>
    </row>
    <row r="10" ht="36" customHeight="1" spans="1:4">
      <c r="A10" s="189" t="s">
        <v>3064</v>
      </c>
      <c r="B10" s="214"/>
      <c r="C10" s="207"/>
      <c r="D10" s="215"/>
    </row>
    <row r="11" ht="36" customHeight="1" spans="1:4">
      <c r="A11" s="189" t="s">
        <v>3065</v>
      </c>
      <c r="B11" s="214"/>
      <c r="C11" s="216"/>
      <c r="D11" s="212"/>
    </row>
    <row r="12" ht="36" customHeight="1" spans="1:4">
      <c r="A12" s="189" t="s">
        <v>3066</v>
      </c>
      <c r="B12" s="211"/>
      <c r="C12" s="217"/>
      <c r="D12" s="212"/>
    </row>
    <row r="13" ht="36" customHeight="1" spans="1:4">
      <c r="A13" s="189" t="s">
        <v>3067</v>
      </c>
      <c r="B13" s="211"/>
      <c r="C13" s="207"/>
      <c r="D13" s="212"/>
    </row>
    <row r="14" ht="36" customHeight="1" spans="1:4">
      <c r="A14" s="189" t="s">
        <v>3063</v>
      </c>
      <c r="B14" s="211"/>
      <c r="C14" s="207"/>
      <c r="D14" s="212"/>
    </row>
    <row r="15" ht="36" customHeight="1" spans="1:4">
      <c r="A15" s="189" t="s">
        <v>3118</v>
      </c>
      <c r="B15" s="211"/>
      <c r="C15" s="216"/>
      <c r="D15" s="212"/>
    </row>
    <row r="16" ht="36" customHeight="1" spans="1:4">
      <c r="A16" s="189" t="s">
        <v>3069</v>
      </c>
      <c r="B16" s="211"/>
      <c r="C16" s="207"/>
      <c r="D16" s="212"/>
    </row>
    <row r="17" ht="36" customHeight="1" spans="1:4">
      <c r="A17" s="189" t="s">
        <v>3070</v>
      </c>
      <c r="B17" s="211"/>
      <c r="C17" s="207"/>
      <c r="D17" s="212"/>
    </row>
    <row r="18" ht="36" customHeight="1" spans="1:4">
      <c r="A18" s="189" t="s">
        <v>3071</v>
      </c>
      <c r="B18" s="211"/>
      <c r="C18" s="207"/>
      <c r="D18" s="212"/>
    </row>
    <row r="19" ht="36" customHeight="1" spans="1:4">
      <c r="A19" s="189" t="s">
        <v>3073</v>
      </c>
      <c r="B19" s="213"/>
      <c r="C19" s="209"/>
      <c r="D19" s="210" t="str">
        <f>IF(B19&gt;0,C19/B19-1,IF(B19&lt;0,-(C19/B19-1),""))</f>
        <v/>
      </c>
    </row>
    <row r="20" ht="36" customHeight="1" spans="1:4">
      <c r="A20" s="189" t="s">
        <v>3074</v>
      </c>
      <c r="B20" s="211"/>
      <c r="C20" s="207">
        <v>100</v>
      </c>
      <c r="D20" s="212"/>
    </row>
    <row r="21" ht="36" customHeight="1" spans="1:4">
      <c r="A21" s="169" t="s">
        <v>3119</v>
      </c>
      <c r="B21" s="218"/>
      <c r="C21" s="218"/>
      <c r="D21" s="208"/>
    </row>
    <row r="22" ht="36" customHeight="1" spans="1:4">
      <c r="A22" s="189" t="s">
        <v>3076</v>
      </c>
      <c r="B22" s="219"/>
      <c r="C22" s="219"/>
      <c r="D22" s="212"/>
    </row>
    <row r="23" ht="36" customHeight="1" spans="1:4">
      <c r="A23" s="189" t="s">
        <v>3077</v>
      </c>
      <c r="B23" s="219">
        <v>0</v>
      </c>
      <c r="C23" s="220"/>
      <c r="D23" s="212" t="str">
        <f>IF(B23&gt;0,C23/B23-1,IF(B23&lt;0,-(C23/B23-1),""))</f>
        <v/>
      </c>
    </row>
    <row r="24" ht="36" customHeight="1" spans="1:4">
      <c r="A24" s="169" t="s">
        <v>3120</v>
      </c>
      <c r="B24" s="182"/>
      <c r="C24" s="221">
        <f>SUM(C25:C27)</f>
        <v>6000</v>
      </c>
      <c r="D24" s="210" t="str">
        <f>IF(B24&gt;0,C24/B24-1,IF(B24&lt;0,-(C24/B24-1),""))</f>
        <v/>
      </c>
    </row>
    <row r="25" ht="36" customHeight="1" spans="1:4">
      <c r="A25" s="189" t="s">
        <v>3121</v>
      </c>
      <c r="B25" s="184"/>
      <c r="C25" s="222"/>
      <c r="D25" s="210" t="str">
        <f>IF(B25&gt;0,C25/B25-1,IF(B25&lt;0,-(C25/B25-1),""))</f>
        <v/>
      </c>
    </row>
    <row r="26" ht="36" customHeight="1" spans="1:4">
      <c r="A26" s="189" t="s">
        <v>3122</v>
      </c>
      <c r="B26" s="184"/>
      <c r="C26" s="222"/>
      <c r="D26" s="210" t="str">
        <f>IF(B26&gt;0,C26/B26-1,IF(B26&lt;0,-(C26/B26-1),""))</f>
        <v/>
      </c>
    </row>
    <row r="27" ht="36" customHeight="1" spans="1:4">
      <c r="A27" s="189" t="s">
        <v>3123</v>
      </c>
      <c r="B27" s="120"/>
      <c r="C27" s="220">
        <v>6000</v>
      </c>
      <c r="D27" s="210" t="str">
        <f>IF(B27&gt;0,C27/B27-1,IF(B27&lt;0,-(C27/B27-1),""))</f>
        <v/>
      </c>
    </row>
    <row r="28" ht="36" customHeight="1" spans="1:4">
      <c r="A28" s="169" t="s">
        <v>3124</v>
      </c>
      <c r="B28" s="182"/>
      <c r="C28" s="182"/>
      <c r="D28" s="208"/>
    </row>
    <row r="29" ht="36" customHeight="1" spans="1:4">
      <c r="A29" s="189" t="s">
        <v>3086</v>
      </c>
      <c r="B29" s="120"/>
      <c r="C29" s="223"/>
      <c r="D29" s="215"/>
    </row>
    <row r="30" ht="36" customHeight="1" spans="1:4">
      <c r="A30" s="169" t="s">
        <v>3125</v>
      </c>
      <c r="B30" s="195"/>
      <c r="C30" s="224"/>
      <c r="D30" s="225"/>
    </row>
    <row r="31" ht="36" customHeight="1" spans="1:4">
      <c r="A31" s="226" t="s">
        <v>3126</v>
      </c>
      <c r="B31" s="100"/>
      <c r="C31" s="100">
        <v>6100</v>
      </c>
      <c r="D31" s="208"/>
    </row>
    <row r="32" ht="36" customHeight="1" spans="1:4">
      <c r="A32" s="227" t="s">
        <v>60</v>
      </c>
      <c r="B32" s="182">
        <v>13</v>
      </c>
      <c r="C32" s="182">
        <v>13</v>
      </c>
      <c r="D32" s="208">
        <f>C32/B32-1</f>
        <v>0</v>
      </c>
    </row>
    <row r="33" ht="36" customHeight="1" spans="1:4">
      <c r="A33" s="228" t="s">
        <v>3090</v>
      </c>
      <c r="B33" s="229">
        <v>11</v>
      </c>
      <c r="C33" s="182">
        <v>11</v>
      </c>
      <c r="D33" s="208">
        <f>C33/B33-1</f>
        <v>0</v>
      </c>
    </row>
    <row r="34" ht="36" customHeight="1" spans="1:4">
      <c r="A34" s="227" t="s">
        <v>3091</v>
      </c>
      <c r="B34" s="100"/>
      <c r="C34" s="230"/>
      <c r="D34" s="208"/>
    </row>
    <row r="35" ht="36" customHeight="1" spans="1:4">
      <c r="A35" s="190" t="s">
        <v>67</v>
      </c>
      <c r="B35" s="100">
        <v>24</v>
      </c>
      <c r="C35" s="100">
        <v>6124</v>
      </c>
      <c r="D35" s="208">
        <f>C35/B35-1</f>
        <v>254.167</v>
      </c>
    </row>
    <row r="36" spans="1:4">
      <c r="B36" s="231"/>
    </row>
    <row r="37" spans="1:4">
      <c r="B37" s="232"/>
    </row>
    <row r="38" spans="1:4">
      <c r="B38" s="231"/>
    </row>
    <row r="39" spans="1:4">
      <c r="B39" s="232"/>
    </row>
    <row r="40" spans="1:4">
      <c r="B40" s="231"/>
    </row>
    <row r="41" spans="1:4">
      <c r="B41" s="231"/>
    </row>
    <row r="42" spans="1:4">
      <c r="B42" s="232"/>
    </row>
    <row r="43" spans="1:4">
      <c r="B43" s="231"/>
    </row>
    <row r="44" spans="1:4">
      <c r="B44" s="231"/>
    </row>
    <row r="45" spans="1:4">
      <c r="B45" s="231"/>
    </row>
    <row r="46" spans="1:4">
      <c r="B46" s="231"/>
    </row>
    <row r="47" spans="1:4">
      <c r="B47" s="232"/>
    </row>
    <row r="48" spans="1:4">
      <c r="B48" s="231"/>
    </row>
  </sheetData>
  <sheetProtection algorithmName="SHA-512" hashValue="TH25XpxEf0VmkwumzBka9at13XYaL9CvCJNEEdz58vjX4O510U6PCC04837LYxee843k2SNj6meTKARqqN9HsA==" saltValue="LvTs3l7HU7sbsJS7/jf0Fg==" spinCount="100000" sheet="1" selectLockedCells="1" selectUnlockedCells="1" objects="1"/>
  <mergeCells count="1">
    <mergeCell ref="A1:D1"/>
  </mergeCells>
  <conditionalFormatting sqref="D5 D7 D28 D20:D23 D11:D18 D9 D31:D35">
    <cfRule type="cellIs" dxfId="4" priority="1" stopIfTrue="1" operator="lessThanOrEqual">
      <formula>-1</formula>
    </cfRule>
  </conditionalFormatting>
  <printOptions horizontalCentered="1"/>
  <pageMargins left="0.471527777777778" right="0.393055555555556" top="0.747916666666667" bottom="0.747916666666667" header="0.313888888888889" footer="0.313888888888889"/>
  <pageSetup paperSize="9" scale="75" orientation="portrait"/>
  <headerFooter alignWithMargins="0">
    <oddFooter>&amp;C&amp;16- &amp;P -</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F0"/>
  </sheetPr>
  <dimension ref="A1:D34"/>
  <sheetViews>
    <sheetView showGridLines="0" showZeros="0" view="pageBreakPreview" zoomScaleNormal="100" topLeftCell="A17" workbookViewId="0">
      <selection activeCell="C18" sqref="C18"/>
    </sheetView>
  </sheetViews>
  <sheetFormatPr defaultColWidth="9" defaultRowHeight="13.5" outlineLevelCol="3"/>
  <cols>
    <col min="1" max="1" width="50.7583333333333" customWidth="1"/>
    <col min="2" max="4" width="20.6333333333333" customWidth="1"/>
  </cols>
  <sheetData>
    <row r="1" ht="45" customHeight="1" spans="1:4">
      <c r="A1" s="177" t="s">
        <v>3127</v>
      </c>
      <c r="B1" s="177"/>
      <c r="C1" s="177"/>
      <c r="D1" s="177"/>
    </row>
    <row r="2" ht="20.1" customHeight="1" spans="1:4">
      <c r="A2" s="178"/>
      <c r="B2" s="178"/>
      <c r="C2" s="178"/>
      <c r="D2" s="179" t="s">
        <v>2</v>
      </c>
    </row>
    <row r="3" ht="45" customHeight="1" spans="1:4">
      <c r="A3" s="180" t="s">
        <v>3128</v>
      </c>
      <c r="B3" s="181" t="s">
        <v>3129</v>
      </c>
      <c r="C3" s="181" t="s">
        <v>2475</v>
      </c>
      <c r="D3" s="181" t="s">
        <v>7</v>
      </c>
    </row>
    <row r="4" ht="36" customHeight="1" spans="1:4">
      <c r="A4" s="169" t="s">
        <v>3093</v>
      </c>
      <c r="B4" s="182"/>
      <c r="C4" s="182"/>
      <c r="D4" s="81"/>
    </row>
    <row r="5" ht="36" customHeight="1" spans="1:4">
      <c r="A5" s="183" t="s">
        <v>3130</v>
      </c>
      <c r="B5" s="184"/>
      <c r="C5" s="184"/>
      <c r="D5" s="185"/>
    </row>
    <row r="6" ht="36" customHeight="1" spans="1:4">
      <c r="A6" s="183" t="s">
        <v>3099</v>
      </c>
      <c r="B6" s="184">
        <v>5</v>
      </c>
      <c r="C6" s="184">
        <v>24</v>
      </c>
      <c r="D6" s="81">
        <f>C6/B6-1</f>
        <v>3.8</v>
      </c>
    </row>
    <row r="7" ht="36" customHeight="1" spans="1:4">
      <c r="A7" s="169" t="s">
        <v>3100</v>
      </c>
      <c r="B7" s="182"/>
      <c r="C7" s="182"/>
      <c r="D7" s="186"/>
    </row>
    <row r="8" ht="36" customHeight="1" spans="1:4">
      <c r="A8" s="183" t="s">
        <v>3101</v>
      </c>
      <c r="B8" s="184"/>
      <c r="C8" s="184"/>
      <c r="D8" s="185"/>
    </row>
    <row r="9" ht="36" customHeight="1" spans="1:4">
      <c r="A9" s="183" t="s">
        <v>3105</v>
      </c>
      <c r="B9" s="184"/>
      <c r="C9" s="184">
        <v>6000</v>
      </c>
      <c r="D9" s="185"/>
    </row>
    <row r="10" ht="36" customHeight="1" spans="1:4">
      <c r="A10" s="169" t="s">
        <v>3106</v>
      </c>
      <c r="B10" s="182">
        <f>B11</f>
        <v>0</v>
      </c>
      <c r="C10" s="182">
        <f>C11</f>
        <v>0</v>
      </c>
      <c r="D10" s="187" t="str">
        <f>IF(B10&gt;0,C10/B10-1,IF(B10&lt;0,-(C10/B10-1),""))</f>
        <v/>
      </c>
    </row>
    <row r="11" ht="36" customHeight="1" spans="1:4">
      <c r="A11" s="183" t="s">
        <v>3107</v>
      </c>
      <c r="B11" s="184"/>
      <c r="C11" s="184"/>
      <c r="D11" s="188" t="str">
        <f>IF(B11&gt;0,C11/B11-1,IF(B11&lt;0,-(C11/B11-1),""))</f>
        <v/>
      </c>
    </row>
    <row r="12" ht="36" customHeight="1" spans="1:4">
      <c r="A12" s="169" t="s">
        <v>3108</v>
      </c>
      <c r="B12" s="182"/>
      <c r="C12" s="182"/>
      <c r="D12" s="187" t="str">
        <f>IF(B12&gt;0,C12/B12-1,IF(B12&lt;0,-(C12/B12-1),""))</f>
        <v/>
      </c>
    </row>
    <row r="13" ht="36" customHeight="1" spans="1:4">
      <c r="A13" s="189" t="s">
        <v>3131</v>
      </c>
      <c r="B13" s="184"/>
      <c r="C13" s="184"/>
      <c r="D13" s="188" t="str">
        <f>IF(B13&gt;0,C13/B13-1,IF(B13&lt;0,-(C13/B13-1),""))</f>
        <v/>
      </c>
    </row>
    <row r="14" ht="36" customHeight="1" spans="1:4">
      <c r="A14" s="169" t="s">
        <v>3110</v>
      </c>
      <c r="B14" s="182"/>
      <c r="C14" s="182"/>
      <c r="D14" s="81"/>
    </row>
    <row r="15" ht="36" customHeight="1" spans="1:4">
      <c r="A15" s="183" t="s">
        <v>3111</v>
      </c>
      <c r="B15" s="184"/>
      <c r="C15" s="184"/>
      <c r="D15" s="81"/>
    </row>
    <row r="16" ht="36" customHeight="1" spans="1:4">
      <c r="A16" s="190" t="s">
        <v>3132</v>
      </c>
      <c r="B16" s="182">
        <v>5</v>
      </c>
      <c r="C16" s="182">
        <v>6024</v>
      </c>
      <c r="D16" s="81">
        <f>C16/B16-1</f>
        <v>1203.8</v>
      </c>
    </row>
    <row r="17" ht="36" customHeight="1" spans="1:4">
      <c r="A17" s="191" t="s">
        <v>119</v>
      </c>
      <c r="B17" s="182">
        <v>19</v>
      </c>
      <c r="C17" s="182">
        <v>100</v>
      </c>
      <c r="D17" s="81">
        <f>C17/B17-1</f>
        <v>4.263</v>
      </c>
    </row>
    <row r="18" ht="36" customHeight="1" spans="1:4">
      <c r="A18" s="192" t="s">
        <v>3113</v>
      </c>
      <c r="B18" s="193"/>
      <c r="C18" s="184"/>
      <c r="D18" s="81"/>
    </row>
    <row r="19" ht="36" customHeight="1" spans="1:4">
      <c r="A19" s="192" t="s">
        <v>3114</v>
      </c>
      <c r="B19" s="193">
        <v>8</v>
      </c>
      <c r="C19" s="193">
        <v>100</v>
      </c>
      <c r="D19" s="81">
        <f t="shared" ref="D19:D21" si="0">C19/B19-1</f>
        <v>11.5</v>
      </c>
    </row>
    <row r="20" ht="36" customHeight="1" spans="1:4">
      <c r="A20" s="194" t="s">
        <v>3115</v>
      </c>
      <c r="B20" s="195">
        <v>11</v>
      </c>
      <c r="C20" s="182"/>
      <c r="D20" s="81">
        <f t="shared" si="0"/>
        <v>-1</v>
      </c>
    </row>
    <row r="21" ht="36" customHeight="1" spans="1:4">
      <c r="A21" s="190" t="s">
        <v>126</v>
      </c>
      <c r="B21" s="182">
        <v>24</v>
      </c>
      <c r="C21" s="182">
        <v>6124</v>
      </c>
      <c r="D21" s="81">
        <f t="shared" si="0"/>
        <v>254.167</v>
      </c>
    </row>
    <row r="22" spans="1:4">
      <c r="B22" s="196"/>
    </row>
    <row r="23" spans="1:4">
      <c r="B23" s="197"/>
      <c r="C23" s="197"/>
    </row>
    <row r="24" spans="1:4">
      <c r="B24" s="196"/>
    </row>
    <row r="25" spans="1:4">
      <c r="B25" s="197"/>
      <c r="C25" s="197"/>
    </row>
    <row r="26" spans="1:4">
      <c r="B26" s="196"/>
    </row>
    <row r="27" spans="1:4">
      <c r="B27" s="196"/>
    </row>
    <row r="28" spans="1:4">
      <c r="B28" s="197"/>
      <c r="C28" s="197"/>
    </row>
    <row r="29" spans="1:4">
      <c r="B29" s="196"/>
    </row>
    <row r="30" spans="1:4">
      <c r="B30" s="196"/>
    </row>
    <row r="31" spans="1:4">
      <c r="B31" s="196"/>
    </row>
    <row r="32" spans="1:4">
      <c r="B32" s="196"/>
    </row>
    <row r="33" spans="2:3">
      <c r="B33" s="197"/>
      <c r="C33" s="197"/>
    </row>
    <row r="34" spans="2:3">
      <c r="B34" s="196"/>
    </row>
  </sheetData>
  <sheetProtection algorithmName="SHA-512" hashValue="n0/pED/QmlYq/klGuWE+j6v0EhgTrXadPaLwFidY99cUQvpWEVnlhB2mNtf/Rf8uyWxC/TpZzKt9hyQu5i2BgA==" saltValue="JF1Cru8Zlojeo9ywB0L93w==" spinCount="100000" sheet="1" selectLockedCells="1" selectUnlockedCells="1" objects="1"/>
  <mergeCells count="1">
    <mergeCell ref="A1:D1"/>
  </mergeCells>
  <printOptions horizontalCentered="1"/>
  <pageMargins left="0.471527777777778" right="0.393055555555556" top="0.747916666666667" bottom="0.747916666666667" header="0.313888888888889" footer="0.313888888888889"/>
  <pageSetup paperSize="9" scale="75" orientation="portrait"/>
  <headerFooter alignWithMargins="0">
    <oddFooter>&amp;C&amp;16- &amp;P -</oddFooter>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2"/>
  <sheetViews>
    <sheetView view="pageBreakPreview" zoomScaleNormal="100" workbookViewId="0">
      <selection activeCell="B8" sqref="B8"/>
    </sheetView>
  </sheetViews>
  <sheetFormatPr defaultColWidth="9" defaultRowHeight="14.25" outlineLevelCol="1"/>
  <cols>
    <col min="1" max="1" width="36.2583333333333" style="160" customWidth="1"/>
    <col min="2" max="2" width="45.5" style="162" customWidth="1"/>
    <col min="3" max="3" width="12.6333333333333" style="160"/>
    <col min="4" max="16374" width="9" style="160"/>
    <col min="16375" max="16376" width="35.6333333333333" style="160"/>
    <col min="16377" max="16377" width="9" style="160"/>
    <col min="16378" max="16384" width="9" style="163"/>
  </cols>
  <sheetData>
    <row r="1" s="160" customFormat="1" ht="45" customHeight="1" spans="1:2">
      <c r="A1" s="164" t="s">
        <v>3133</v>
      </c>
      <c r="B1" s="165"/>
    </row>
    <row r="2" s="160" customFormat="1" ht="20.1" customHeight="1" spans="1:2">
      <c r="A2" s="166"/>
      <c r="B2" s="167" t="s">
        <v>2</v>
      </c>
    </row>
    <row r="3" s="161" customFormat="1" ht="45" customHeight="1" spans="1:2">
      <c r="A3" s="168" t="s">
        <v>3134</v>
      </c>
      <c r="B3" s="168" t="s">
        <v>3135</v>
      </c>
    </row>
    <row r="4" s="160" customFormat="1" ht="36" customHeight="1" spans="1:2">
      <c r="A4" s="176"/>
      <c r="B4" s="170"/>
    </row>
    <row r="5" s="160" customFormat="1" ht="36" customHeight="1" spans="1:2">
      <c r="A5" s="176"/>
      <c r="B5" s="170"/>
    </row>
    <row r="6" s="160" customFormat="1" ht="36" customHeight="1" spans="1:2">
      <c r="A6" s="176"/>
      <c r="B6" s="170"/>
    </row>
    <row r="7" s="160" customFormat="1" ht="36" customHeight="1" spans="1:2">
      <c r="A7" s="176"/>
      <c r="B7" s="170"/>
    </row>
    <row r="8" s="160" customFormat="1" ht="36" customHeight="1" spans="1:2">
      <c r="A8" s="176"/>
      <c r="B8" s="170"/>
    </row>
    <row r="9" s="160" customFormat="1" ht="36" customHeight="1" spans="1:2">
      <c r="A9" s="176"/>
      <c r="B9" s="170"/>
    </row>
    <row r="10" s="160" customFormat="1" ht="30.95" customHeight="1" spans="1:2">
      <c r="A10" s="172" t="s">
        <v>3136</v>
      </c>
      <c r="B10" s="173"/>
    </row>
    <row r="11" spans="1:2">
      <c r="A11" s="174" t="s">
        <v>3137</v>
      </c>
      <c r="B11" s="174"/>
    </row>
    <row r="12" spans="1:2">
      <c r="A12" s="175"/>
      <c r="B12" s="175"/>
    </row>
  </sheetData>
  <sheetProtection algorithmName="SHA-512" hashValue="kH8G/Ikh8H6+iAotG/gRkELvmDX5oLdUJqS1Q4o/X30dNpnlkMdr+mJ/qiMQ031bcknpaE8Xkdr73ickHxeugA==" saltValue="e+u2gjqti9qtL0QG3N2UqQ==" spinCount="100000" sheet="1" selectLockedCells="1" selectUnlockedCells="1" objects="1"/>
  <mergeCells count="2">
    <mergeCell ref="A1:B1"/>
    <mergeCell ref="A11:B12"/>
  </mergeCells>
  <conditionalFormatting sqref="C1:G2">
    <cfRule type="cellIs" dxfId="0" priority="3" stopIfTrue="1" operator="greaterThanOrEqual">
      <formula>10</formula>
    </cfRule>
    <cfRule type="cellIs" dxfId="0" priority="4" stopIfTrue="1" operator="lessThanOrEqual">
      <formula>-1</formula>
    </cfRule>
  </conditionalFormatting>
  <conditionalFormatting sqref="B3:G4">
    <cfRule type="cellIs" dxfId="0" priority="2" stopIfTrue="1" operator="lessThanOrEqual">
      <formula>-1</formula>
    </cfRule>
  </conditionalFormatting>
  <printOptions horizontalCentered="1"/>
  <pageMargins left="0.471527777777778" right="0.393055555555556" top="0.747916666666667" bottom="0.747916666666667" header="0.313888888888889" footer="0.313888888888889"/>
  <pageSetup paperSize="9" orientation="portrait"/>
  <headerFooter>
    <oddFooter>&amp;C&amp;16- &amp;P -</oddFooter>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0"/>
  <sheetViews>
    <sheetView view="pageBreakPreview" zoomScaleNormal="100" workbookViewId="0">
      <selection activeCell="B6" sqref="B6"/>
    </sheetView>
  </sheetViews>
  <sheetFormatPr defaultColWidth="9" defaultRowHeight="14.25" outlineLevelCol="1"/>
  <cols>
    <col min="1" max="1" width="46.6333333333333" style="160" customWidth="1"/>
    <col min="2" max="2" width="38" style="162" customWidth="1"/>
    <col min="3" max="16371" width="9" style="160"/>
    <col min="16372" max="16373" width="35.6333333333333" style="160"/>
    <col min="16374" max="16374" width="9" style="160"/>
    <col min="16375" max="16384" width="9" style="163"/>
  </cols>
  <sheetData>
    <row r="1" s="160" customFormat="1" ht="45" customHeight="1" spans="1:2">
      <c r="A1" s="164" t="s">
        <v>3138</v>
      </c>
      <c r="B1" s="165"/>
    </row>
    <row r="2" s="160" customFormat="1" ht="20.1" customHeight="1" spans="1:2">
      <c r="A2" s="166"/>
      <c r="B2" s="167" t="s">
        <v>2</v>
      </c>
    </row>
    <row r="3" s="161" customFormat="1" ht="45" customHeight="1" spans="1:2">
      <c r="A3" s="168" t="s">
        <v>3139</v>
      </c>
      <c r="B3" s="168" t="s">
        <v>3135</v>
      </c>
    </row>
    <row r="4" s="160" customFormat="1" ht="36" customHeight="1" spans="1:2">
      <c r="A4" s="169"/>
      <c r="B4" s="170"/>
    </row>
    <row r="5" s="160" customFormat="1" ht="36" customHeight="1" spans="1:2">
      <c r="A5" s="169"/>
      <c r="B5" s="170"/>
    </row>
    <row r="6" s="160" customFormat="1" ht="36" customHeight="1" spans="1:2">
      <c r="A6" s="171"/>
      <c r="B6" s="170"/>
    </row>
    <row r="7" s="160" customFormat="1" ht="36" customHeight="1" spans="1:2">
      <c r="A7" s="171"/>
      <c r="B7" s="170"/>
    </row>
    <row r="8" s="160" customFormat="1" ht="30.95" customHeight="1" spans="1:2">
      <c r="A8" s="172" t="s">
        <v>3136</v>
      </c>
      <c r="B8" s="173"/>
    </row>
    <row r="9" s="160" customFormat="1" spans="1:2">
      <c r="A9" s="174" t="s">
        <v>3140</v>
      </c>
      <c r="B9" s="174"/>
    </row>
    <row r="10" s="160" customFormat="1" spans="1:2">
      <c r="A10" s="175"/>
      <c r="B10" s="175"/>
    </row>
  </sheetData>
  <sheetProtection algorithmName="SHA-512" hashValue="ahdvfCZBRZsETVWr84KZjPKha0SOFeoDRU4M9977q8fVjfqYdDmfyr2irCdLtQXM+7HeOcqh/4paM7v+j04hlw==" saltValue="iVo7yNn4AIp49Y5m6tW44g==" spinCount="100000" sheet="1" selectLockedCells="1" selectUnlockedCells="1" objects="1"/>
  <mergeCells count="2">
    <mergeCell ref="A1:B1"/>
    <mergeCell ref="A9:B10"/>
  </mergeCells>
  <conditionalFormatting sqref="B3:G5">
    <cfRule type="cellIs" dxfId="0" priority="2" stopIfTrue="1" operator="lessThanOrEqual">
      <formula>-1</formula>
    </cfRule>
  </conditionalFormatting>
  <printOptions horizontalCentered="1"/>
  <pageMargins left="0.471527777777778" right="0.393055555555556" top="0.747916666666667" bottom="0.747916666666667" header="0.313888888888889" footer="0.313888888888889"/>
  <pageSetup paperSize="9" orientation="portrait"/>
  <headerFooter>
    <oddFooter>&amp;C&amp;16- &amp;P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F0"/>
  </sheetPr>
  <dimension ref="A1:E51"/>
  <sheetViews>
    <sheetView showGridLines="0" showZeros="0" view="pageBreakPreview" zoomScale="90" zoomScaleNormal="90" workbookViewId="0">
      <pane ySplit="3" topLeftCell="A4" activePane="bottomLeft" state="frozen"/>
      <selection/>
      <selection pane="bottomLeft" activeCell="D9" sqref="D9"/>
    </sheetView>
  </sheetViews>
  <sheetFormatPr defaultColWidth="9" defaultRowHeight="14.25" outlineLevelCol="4"/>
  <cols>
    <col min="1" max="1" width="12.7583333333333" style="162" customWidth="1"/>
    <col min="2" max="2" width="50.7583333333333" style="162" customWidth="1"/>
    <col min="3" max="4" width="20.6333333333333" style="162" customWidth="1"/>
    <col min="5" max="5" width="20.6333333333333" style="470" customWidth="1"/>
    <col min="6" max="16384" width="9" style="276"/>
  </cols>
  <sheetData>
    <row r="1" ht="45" customHeight="1" spans="1:5">
      <c r="A1" s="346"/>
      <c r="B1" s="346" t="s">
        <v>68</v>
      </c>
      <c r="C1" s="346"/>
      <c r="D1" s="346"/>
      <c r="E1" s="471"/>
    </row>
    <row r="2" ht="18.95" customHeight="1" spans="1:5">
      <c r="A2" s="472"/>
      <c r="B2" s="450"/>
      <c r="C2" s="451"/>
      <c r="E2" s="473" t="s">
        <v>2</v>
      </c>
    </row>
    <row r="3" s="447" customFormat="1" ht="45" customHeight="1" spans="1:5">
      <c r="A3" s="474" t="s">
        <v>3</v>
      </c>
      <c r="B3" s="446" t="s">
        <v>4</v>
      </c>
      <c r="C3" s="181" t="s">
        <v>5</v>
      </c>
      <c r="D3" s="181" t="s">
        <v>6</v>
      </c>
      <c r="E3" s="446" t="s">
        <v>7</v>
      </c>
    </row>
    <row r="4" ht="37.5" customHeight="1" spans="1:5">
      <c r="A4" s="360" t="s">
        <v>69</v>
      </c>
      <c r="B4" s="475" t="s">
        <v>70</v>
      </c>
      <c r="C4" s="476">
        <v>24178</v>
      </c>
      <c r="D4" s="476">
        <v>30238</v>
      </c>
      <c r="E4" s="477">
        <f>D4/C4-1</f>
        <v>0.251</v>
      </c>
    </row>
    <row r="5" ht="37.5" customHeight="1" spans="1:5">
      <c r="A5" s="360" t="s">
        <v>71</v>
      </c>
      <c r="B5" s="478" t="s">
        <v>72</v>
      </c>
      <c r="C5" s="476"/>
      <c r="D5" s="476"/>
      <c r="E5" s="477"/>
    </row>
    <row r="6" ht="37.5" customHeight="1" spans="1:5">
      <c r="A6" s="360" t="s">
        <v>73</v>
      </c>
      <c r="B6" s="478" t="s">
        <v>74</v>
      </c>
      <c r="C6" s="476"/>
      <c r="D6" s="476">
        <v>165</v>
      </c>
      <c r="E6" s="477"/>
    </row>
    <row r="7" ht="37.5" customHeight="1" spans="1:5">
      <c r="A7" s="360" t="s">
        <v>75</v>
      </c>
      <c r="B7" s="478" t="s">
        <v>76</v>
      </c>
      <c r="C7" s="476">
        <v>13247</v>
      </c>
      <c r="D7" s="476">
        <v>13032</v>
      </c>
      <c r="E7" s="477">
        <f>D7/C7-1</f>
        <v>-0.016</v>
      </c>
    </row>
    <row r="8" ht="37.5" customHeight="1" spans="1:5">
      <c r="A8" s="360" t="s">
        <v>77</v>
      </c>
      <c r="B8" s="478" t="s">
        <v>78</v>
      </c>
      <c r="C8" s="476">
        <v>79497</v>
      </c>
      <c r="D8" s="476">
        <v>93004</v>
      </c>
      <c r="E8" s="477">
        <f t="shared" ref="E5:E38" si="0">D8/C8-1</f>
        <v>0.17</v>
      </c>
    </row>
    <row r="9" ht="37.5" customHeight="1" spans="1:5">
      <c r="A9" s="360" t="s">
        <v>79</v>
      </c>
      <c r="B9" s="478" t="s">
        <v>80</v>
      </c>
      <c r="C9" s="476">
        <v>729</v>
      </c>
      <c r="D9" s="476">
        <v>919</v>
      </c>
      <c r="E9" s="477">
        <f t="shared" si="0"/>
        <v>0.261</v>
      </c>
    </row>
    <row r="10" ht="37.5" customHeight="1" spans="1:5">
      <c r="A10" s="360">
        <v>207</v>
      </c>
      <c r="B10" s="478" t="s">
        <v>81</v>
      </c>
      <c r="C10" s="476">
        <v>4680</v>
      </c>
      <c r="D10" s="476">
        <v>8186</v>
      </c>
      <c r="E10" s="477">
        <f t="shared" si="0"/>
        <v>0.749</v>
      </c>
    </row>
    <row r="11" ht="37.5" customHeight="1" spans="1:5">
      <c r="A11" s="360" t="s">
        <v>82</v>
      </c>
      <c r="B11" s="478" t="s">
        <v>83</v>
      </c>
      <c r="C11" s="476">
        <v>61898</v>
      </c>
      <c r="D11" s="476">
        <v>78772</v>
      </c>
      <c r="E11" s="477">
        <f t="shared" si="0"/>
        <v>0.273</v>
      </c>
    </row>
    <row r="12" ht="37.5" customHeight="1" spans="1:5">
      <c r="A12" s="360" t="s">
        <v>84</v>
      </c>
      <c r="B12" s="478" t="s">
        <v>85</v>
      </c>
      <c r="C12" s="476">
        <v>36511</v>
      </c>
      <c r="D12" s="476">
        <v>52348</v>
      </c>
      <c r="E12" s="477">
        <f t="shared" si="0"/>
        <v>0.434</v>
      </c>
    </row>
    <row r="13" ht="37.5" customHeight="1" spans="1:5">
      <c r="A13" s="360" t="s">
        <v>86</v>
      </c>
      <c r="B13" s="478" t="s">
        <v>87</v>
      </c>
      <c r="C13" s="476">
        <v>4645</v>
      </c>
      <c r="D13" s="476">
        <v>20594</v>
      </c>
      <c r="E13" s="477">
        <f t="shared" si="0"/>
        <v>3.434</v>
      </c>
    </row>
    <row r="14" ht="37.5" customHeight="1" spans="1:5">
      <c r="A14" s="360" t="s">
        <v>88</v>
      </c>
      <c r="B14" s="478" t="s">
        <v>89</v>
      </c>
      <c r="C14" s="476">
        <v>7166</v>
      </c>
      <c r="D14" s="476">
        <v>13025</v>
      </c>
      <c r="E14" s="477">
        <f t="shared" si="0"/>
        <v>0.818</v>
      </c>
    </row>
    <row r="15" ht="37.5" customHeight="1" spans="1:5">
      <c r="A15" s="360" t="s">
        <v>90</v>
      </c>
      <c r="B15" s="478" t="s">
        <v>91</v>
      </c>
      <c r="C15" s="476">
        <v>80547</v>
      </c>
      <c r="D15" s="476">
        <v>129719</v>
      </c>
      <c r="E15" s="477">
        <f t="shared" si="0"/>
        <v>0.61</v>
      </c>
    </row>
    <row r="16" ht="37.5" customHeight="1" spans="1:5">
      <c r="A16" s="360" t="s">
        <v>92</v>
      </c>
      <c r="B16" s="478" t="s">
        <v>93</v>
      </c>
      <c r="C16" s="476">
        <v>5595</v>
      </c>
      <c r="D16" s="476">
        <v>33475</v>
      </c>
      <c r="E16" s="477">
        <f t="shared" si="0"/>
        <v>4.983</v>
      </c>
    </row>
    <row r="17" ht="37.5" customHeight="1" spans="1:5">
      <c r="A17" s="360" t="s">
        <v>94</v>
      </c>
      <c r="B17" s="478" t="s">
        <v>95</v>
      </c>
      <c r="C17" s="476">
        <v>256</v>
      </c>
      <c r="D17" s="476">
        <v>858</v>
      </c>
      <c r="E17" s="477">
        <f t="shared" si="0"/>
        <v>2.352</v>
      </c>
    </row>
    <row r="18" ht="37.5" customHeight="1" spans="1:5">
      <c r="A18" s="360" t="s">
        <v>96</v>
      </c>
      <c r="B18" s="478" t="s">
        <v>97</v>
      </c>
      <c r="C18" s="476">
        <v>318</v>
      </c>
      <c r="D18" s="476">
        <v>388</v>
      </c>
      <c r="E18" s="477">
        <f t="shared" si="0"/>
        <v>0.22</v>
      </c>
    </row>
    <row r="19" ht="37.5" customHeight="1" spans="1:5">
      <c r="A19" s="360" t="s">
        <v>98</v>
      </c>
      <c r="B19" s="478" t="s">
        <v>99</v>
      </c>
      <c r="C19" s="476"/>
      <c r="D19" s="476"/>
      <c r="E19" s="477"/>
    </row>
    <row r="20" ht="37.5" customHeight="1" spans="1:5">
      <c r="A20" s="360" t="s">
        <v>100</v>
      </c>
      <c r="B20" s="478" t="s">
        <v>101</v>
      </c>
      <c r="C20" s="476"/>
      <c r="D20" s="476"/>
      <c r="E20" s="477"/>
    </row>
    <row r="21" ht="37.5" customHeight="1" spans="1:5">
      <c r="A21" s="360" t="s">
        <v>102</v>
      </c>
      <c r="B21" s="478" t="s">
        <v>103</v>
      </c>
      <c r="C21" s="476">
        <v>1833</v>
      </c>
      <c r="D21" s="476">
        <v>2168</v>
      </c>
      <c r="E21" s="477">
        <f t="shared" si="0"/>
        <v>0.183</v>
      </c>
    </row>
    <row r="22" ht="37.5" customHeight="1" spans="1:5">
      <c r="A22" s="360" t="s">
        <v>104</v>
      </c>
      <c r="B22" s="478" t="s">
        <v>105</v>
      </c>
      <c r="C22" s="476">
        <v>15049</v>
      </c>
      <c r="D22" s="476">
        <v>14077</v>
      </c>
      <c r="E22" s="477">
        <f t="shared" si="0"/>
        <v>-0.065</v>
      </c>
    </row>
    <row r="23" ht="37.5" customHeight="1" spans="1:5">
      <c r="A23" s="360" t="s">
        <v>106</v>
      </c>
      <c r="B23" s="478" t="s">
        <v>107</v>
      </c>
      <c r="C23" s="476">
        <v>412</v>
      </c>
      <c r="D23" s="476">
        <v>866</v>
      </c>
      <c r="E23" s="477">
        <f t="shared" si="0"/>
        <v>1.102</v>
      </c>
    </row>
    <row r="24" ht="37.5" customHeight="1" spans="1:5">
      <c r="A24" s="360" t="s">
        <v>108</v>
      </c>
      <c r="B24" s="478" t="s">
        <v>109</v>
      </c>
      <c r="C24" s="476">
        <v>2334</v>
      </c>
      <c r="D24" s="476">
        <v>3497</v>
      </c>
      <c r="E24" s="477">
        <f t="shared" si="0"/>
        <v>0.498</v>
      </c>
    </row>
    <row r="25" ht="37.5" customHeight="1" spans="1:5">
      <c r="A25" s="360" t="s">
        <v>110</v>
      </c>
      <c r="B25" s="478" t="s">
        <v>111</v>
      </c>
      <c r="C25" s="476"/>
      <c r="D25" s="476">
        <v>6500</v>
      </c>
      <c r="E25" s="477"/>
    </row>
    <row r="26" ht="37.5" customHeight="1" spans="1:5">
      <c r="A26" s="360" t="s">
        <v>112</v>
      </c>
      <c r="B26" s="478" t="s">
        <v>113</v>
      </c>
      <c r="C26" s="476">
        <v>2150</v>
      </c>
      <c r="D26" s="476">
        <v>2410</v>
      </c>
      <c r="E26" s="477">
        <f t="shared" si="0"/>
        <v>0.121</v>
      </c>
    </row>
    <row r="27" ht="37.5" customHeight="1" spans="1:5">
      <c r="A27" s="360" t="s">
        <v>114</v>
      </c>
      <c r="B27" s="478" t="s">
        <v>115</v>
      </c>
      <c r="C27" s="476">
        <v>14</v>
      </c>
      <c r="D27" s="476">
        <v>22</v>
      </c>
      <c r="E27" s="477">
        <f t="shared" si="0"/>
        <v>0.571</v>
      </c>
    </row>
    <row r="28" ht="37.5" customHeight="1" spans="1:5">
      <c r="A28" s="360" t="s">
        <v>116</v>
      </c>
      <c r="B28" s="478" t="s">
        <v>117</v>
      </c>
      <c r="C28" s="476">
        <v>2504</v>
      </c>
      <c r="D28" s="476">
        <f>31187-3</f>
        <v>31184</v>
      </c>
      <c r="E28" s="477">
        <f t="shared" si="0"/>
        <v>11.454</v>
      </c>
    </row>
    <row r="29" ht="37.5" customHeight="1" spans="1:5">
      <c r="A29" s="360"/>
      <c r="B29" s="478"/>
      <c r="D29" s="476"/>
      <c r="E29" s="477"/>
    </row>
    <row r="30" s="348" customFormat="1" ht="37.5" customHeight="1" spans="1:5">
      <c r="A30" s="460"/>
      <c r="B30" s="461" t="s">
        <v>118</v>
      </c>
      <c r="C30" s="479">
        <f>SUBTOTAL(9,C4:C28)</f>
        <v>343563</v>
      </c>
      <c r="D30" s="479">
        <f>SUBTOTAL(9,D4:D28)</f>
        <v>535447</v>
      </c>
      <c r="E30" s="477">
        <f t="shared" si="0"/>
        <v>0.559</v>
      </c>
    </row>
    <row r="31" ht="37.5" customHeight="1" spans="1:5">
      <c r="A31" s="356">
        <v>230</v>
      </c>
      <c r="B31" s="480" t="s">
        <v>119</v>
      </c>
      <c r="C31" s="479">
        <f>SUBTOTAL(9,C32:C35)</f>
        <v>11587</v>
      </c>
      <c r="D31" s="479">
        <f>SUBTOTAL(9,D32:D35)</f>
        <v>7840</v>
      </c>
      <c r="E31" s="477">
        <f t="shared" si="0"/>
        <v>-0.323</v>
      </c>
    </row>
    <row r="32" ht="37.5" customHeight="1" spans="1:5">
      <c r="A32" s="481">
        <v>23006</v>
      </c>
      <c r="B32" s="482" t="s">
        <v>120</v>
      </c>
      <c r="C32" s="476">
        <v>8630</v>
      </c>
      <c r="D32" s="476">
        <v>7840</v>
      </c>
      <c r="E32" s="477">
        <f t="shared" si="0"/>
        <v>-0.092</v>
      </c>
    </row>
    <row r="33" ht="36" customHeight="1" spans="1:5">
      <c r="A33" s="360">
        <v>23008</v>
      </c>
      <c r="B33" s="482" t="s">
        <v>121</v>
      </c>
      <c r="C33" s="476">
        <v>2957</v>
      </c>
      <c r="D33" s="476"/>
      <c r="E33" s="477">
        <f t="shared" si="0"/>
        <v>-1</v>
      </c>
    </row>
    <row r="34" ht="37.5" customHeight="1" spans="1:5">
      <c r="A34" s="483">
        <v>23015</v>
      </c>
      <c r="B34" s="459" t="s">
        <v>122</v>
      </c>
      <c r="C34" s="476"/>
      <c r="D34" s="476"/>
      <c r="E34" s="477"/>
    </row>
    <row r="35" s="449" customFormat="1" ht="36" customHeight="1" spans="1:5">
      <c r="A35" s="483">
        <v>23016</v>
      </c>
      <c r="B35" s="459" t="s">
        <v>123</v>
      </c>
      <c r="D35" s="476"/>
      <c r="E35" s="477"/>
    </row>
    <row r="36" s="449" customFormat="1" ht="37.5" customHeight="1" spans="1:5">
      <c r="A36" s="356">
        <v>231</v>
      </c>
      <c r="B36" s="194" t="s">
        <v>124</v>
      </c>
      <c r="C36" s="479">
        <v>14730</v>
      </c>
      <c r="D36" s="479">
        <v>11700</v>
      </c>
      <c r="E36" s="477">
        <f t="shared" si="0"/>
        <v>-0.206</v>
      </c>
    </row>
    <row r="37" s="449" customFormat="1" ht="37.5" customHeight="1" spans="1:5">
      <c r="A37" s="356">
        <v>23009</v>
      </c>
      <c r="B37" s="484" t="s">
        <v>125</v>
      </c>
      <c r="C37" s="479">
        <v>66259</v>
      </c>
      <c r="D37" s="479"/>
      <c r="E37" s="477">
        <f t="shared" si="0"/>
        <v>-1</v>
      </c>
    </row>
    <row r="38" ht="37.5" customHeight="1" spans="1:5">
      <c r="A38" s="460"/>
      <c r="B38" s="468" t="s">
        <v>126</v>
      </c>
      <c r="C38" s="479">
        <f>C30+C31+C36+C37</f>
        <v>436139</v>
      </c>
      <c r="D38" s="479">
        <f>D30+D31+D36+D37</f>
        <v>554987</v>
      </c>
      <c r="E38" s="477">
        <f t="shared" si="0"/>
        <v>0.273</v>
      </c>
    </row>
    <row r="39" spans="1:5">
      <c r="B39" s="485"/>
      <c r="D39" s="486"/>
    </row>
    <row r="41" spans="1:5">
      <c r="D41" s="486"/>
    </row>
    <row r="43" spans="1:5">
      <c r="D43" s="486"/>
    </row>
    <row r="44" spans="1:5">
      <c r="D44" s="486"/>
    </row>
    <row r="46" spans="1:5">
      <c r="D46" s="486"/>
    </row>
    <row r="47" spans="1:5">
      <c r="D47" s="486"/>
    </row>
    <row r="48" spans="1:5">
      <c r="D48" s="486"/>
    </row>
    <row r="49" spans="4:4">
      <c r="D49" s="486"/>
    </row>
    <row r="51" spans="4:4">
      <c r="D51" s="486"/>
    </row>
  </sheetData>
  <sheetProtection algorithmName="SHA-512" hashValue="9APJZRRF4DBdXBeXRD9Cy5sF5m9GFbZpuj/e3KOaziIT0o5oYbEg0ANU3VV1BpZtZg7yPFG9O5WybhkMXhIo9Q==" saltValue="kPYlD47nzqBPMaGIshkz4A==" spinCount="100000" sheet="1" selectLockedCells="1" selectUnlockedCells="1" objects="1"/>
  <mergeCells count="1">
    <mergeCell ref="B1:E1"/>
  </mergeCells>
  <conditionalFormatting sqref="D34">
    <cfRule type="cellIs" dxfId="2" priority="1" stopIfTrue="1" operator="lessThan">
      <formula>0</formula>
    </cfRule>
    <cfRule type="cellIs" dxfId="0" priority="2" stopIfTrue="1" operator="greaterThan">
      <formula>5</formula>
    </cfRule>
  </conditionalFormatting>
  <conditionalFormatting sqref="E2 D32 D39:E44">
    <cfRule type="cellIs" dxfId="0" priority="27" stopIfTrue="1" operator="lessThanOrEqual">
      <formula>-1</formula>
    </cfRule>
  </conditionalFormatting>
  <conditionalFormatting sqref="C34 A34:B35">
    <cfRule type="expression" dxfId="1" priority="14" stopIfTrue="1">
      <formula>"len($A:$A)=3"</formula>
    </cfRule>
  </conditionalFormatting>
  <dataValidations count="1">
    <dataValidation type="decimal" operator="between" allowBlank="1" showInputMessage="1" showErrorMessage="1" sqref="C16">
      <formula1>-99999999999999</formula1>
      <formula2>99999999999999</formula2>
    </dataValidation>
  </dataValidations>
  <printOptions horizontalCentered="1"/>
  <pageMargins left="0.471527777777778" right="0.393055555555556" top="0.747916666666667" bottom="0.747916666666667" header="0.313888888888889" footer="0.313888888888889"/>
  <pageSetup paperSize="9" scale="75" orientation="portrait"/>
  <headerFooter alignWithMargins="0">
    <oddFooter>&amp;C&amp;16- &amp;P -</oddFooter>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F0"/>
  </sheetPr>
  <dimension ref="A1:D42"/>
  <sheetViews>
    <sheetView showGridLines="0" showZeros="0" view="pageBreakPreview" zoomScaleNormal="115" workbookViewId="0">
      <selection activeCell="D10" sqref="D10"/>
    </sheetView>
  </sheetViews>
  <sheetFormatPr defaultColWidth="9" defaultRowHeight="14.25" outlineLevelCol="3"/>
  <cols>
    <col min="1" max="1" width="52.5" style="129" customWidth="1"/>
    <col min="2" max="4" width="20.6333333333333" style="129" customWidth="1"/>
    <col min="5" max="16384" width="9" style="129"/>
  </cols>
  <sheetData>
    <row r="1" ht="45" customHeight="1" spans="1:4">
      <c r="A1" s="130" t="s">
        <v>3141</v>
      </c>
      <c r="B1" s="130"/>
      <c r="C1" s="130"/>
      <c r="D1" s="130"/>
    </row>
    <row r="2" s="143" customFormat="1" ht="20.1" customHeight="1" spans="1:4">
      <c r="A2" s="144"/>
      <c r="B2" s="145"/>
      <c r="C2" s="146"/>
      <c r="D2" s="147" t="s">
        <v>2</v>
      </c>
    </row>
    <row r="3" ht="45" customHeight="1" spans="1:4">
      <c r="A3" s="148" t="s">
        <v>3142</v>
      </c>
      <c r="B3" s="77" t="s">
        <v>5</v>
      </c>
      <c r="C3" s="77" t="s">
        <v>6</v>
      </c>
      <c r="D3" s="77" t="s">
        <v>7</v>
      </c>
    </row>
    <row r="4" ht="36" customHeight="1" spans="1:4">
      <c r="A4" s="149" t="s">
        <v>3143</v>
      </c>
      <c r="B4" s="150"/>
      <c r="C4" s="151"/>
      <c r="D4" s="81"/>
    </row>
    <row r="5" ht="36" customHeight="1" spans="1:4">
      <c r="A5" s="152" t="s">
        <v>3144</v>
      </c>
      <c r="B5" s="153"/>
      <c r="C5" s="153"/>
      <c r="D5" s="85"/>
    </row>
    <row r="6" ht="36" customHeight="1" spans="1:4">
      <c r="A6" s="152" t="s">
        <v>3145</v>
      </c>
      <c r="B6" s="153"/>
      <c r="C6" s="154"/>
      <c r="D6" s="85"/>
    </row>
    <row r="7" s="128" customFormat="1" ht="36" customHeight="1" spans="1:4">
      <c r="A7" s="152" t="s">
        <v>3146</v>
      </c>
      <c r="B7" s="153"/>
      <c r="C7" s="154"/>
      <c r="D7" s="85"/>
    </row>
    <row r="8" ht="36" customHeight="1" spans="1:4">
      <c r="A8" s="149" t="s">
        <v>3147</v>
      </c>
      <c r="B8" s="150"/>
      <c r="C8" s="150"/>
      <c r="D8" s="86"/>
    </row>
    <row r="9" ht="36" customHeight="1" spans="1:4">
      <c r="A9" s="152" t="s">
        <v>3144</v>
      </c>
      <c r="B9" s="153"/>
      <c r="C9" s="154"/>
      <c r="D9" s="85"/>
    </row>
    <row r="10" ht="36" customHeight="1" spans="1:4">
      <c r="A10" s="152" t="s">
        <v>3145</v>
      </c>
      <c r="B10" s="153"/>
      <c r="C10" s="154"/>
      <c r="D10" s="85"/>
    </row>
    <row r="11" ht="36" customHeight="1" spans="1:4">
      <c r="A11" s="152" t="s">
        <v>3146</v>
      </c>
      <c r="B11" s="153"/>
      <c r="C11" s="154"/>
      <c r="D11" s="85"/>
    </row>
    <row r="12" ht="36" customHeight="1" spans="1:4">
      <c r="A12" s="149" t="s">
        <v>3148</v>
      </c>
      <c r="B12" s="150"/>
      <c r="C12" s="151"/>
      <c r="D12" s="86"/>
    </row>
    <row r="13" ht="36" customHeight="1" spans="1:4">
      <c r="A13" s="152" t="s">
        <v>3144</v>
      </c>
      <c r="B13" s="153"/>
      <c r="C13" s="154"/>
      <c r="D13" s="85"/>
    </row>
    <row r="14" ht="36" customHeight="1" spans="1:4">
      <c r="A14" s="152" t="s">
        <v>3145</v>
      </c>
      <c r="B14" s="153"/>
      <c r="C14" s="154"/>
      <c r="D14" s="85"/>
    </row>
    <row r="15" ht="36" customHeight="1" spans="1:4">
      <c r="A15" s="152" t="s">
        <v>3146</v>
      </c>
      <c r="B15" s="153">
        <v>0</v>
      </c>
      <c r="C15" s="154"/>
      <c r="D15" s="85" t="str">
        <f>IF(B15&gt;0,C15/B15-1,IF(B15&lt;0,-(C15/B15-1),""))</f>
        <v/>
      </c>
    </row>
    <row r="16" ht="36" customHeight="1" spans="1:4">
      <c r="A16" s="149" t="s">
        <v>3149</v>
      </c>
      <c r="B16" s="150"/>
      <c r="C16" s="151"/>
      <c r="D16" s="86"/>
    </row>
    <row r="17" ht="36" customHeight="1" spans="1:4">
      <c r="A17" s="152" t="s">
        <v>3144</v>
      </c>
      <c r="B17" s="153"/>
      <c r="C17" s="116"/>
      <c r="D17" s="85"/>
    </row>
    <row r="18" ht="36" customHeight="1" spans="1:4">
      <c r="A18" s="152" t="s">
        <v>3145</v>
      </c>
      <c r="B18" s="153"/>
      <c r="C18" s="116"/>
      <c r="D18" s="85"/>
    </row>
    <row r="19" ht="36" customHeight="1" spans="1:4">
      <c r="A19" s="152" t="s">
        <v>3146</v>
      </c>
      <c r="B19" s="153"/>
      <c r="C19" s="116"/>
      <c r="D19" s="85"/>
    </row>
    <row r="20" ht="36" customHeight="1" spans="1:4">
      <c r="A20" s="149" t="s">
        <v>3150</v>
      </c>
      <c r="B20" s="150"/>
      <c r="C20" s="151"/>
      <c r="D20" s="86"/>
    </row>
    <row r="21" ht="36" customHeight="1" spans="1:4">
      <c r="A21" s="152" t="s">
        <v>3144</v>
      </c>
      <c r="B21" s="153"/>
      <c r="C21" s="151"/>
      <c r="D21" s="85"/>
    </row>
    <row r="22" ht="36" customHeight="1" spans="1:4">
      <c r="A22" s="152" t="s">
        <v>3145</v>
      </c>
      <c r="B22" s="153"/>
      <c r="C22" s="153"/>
      <c r="D22" s="85"/>
    </row>
    <row r="23" ht="36" customHeight="1" spans="1:4">
      <c r="A23" s="152" t="s">
        <v>3146</v>
      </c>
      <c r="B23" s="153"/>
      <c r="C23" s="154"/>
      <c r="D23" s="99"/>
    </row>
    <row r="24" ht="36" customHeight="1" spans="1:4">
      <c r="A24" s="149" t="s">
        <v>3151</v>
      </c>
      <c r="B24" s="155"/>
      <c r="C24" s="151"/>
      <c r="D24" s="86"/>
    </row>
    <row r="25" ht="36" customHeight="1" spans="1:4">
      <c r="A25" s="152" t="s">
        <v>3144</v>
      </c>
      <c r="B25" s="153"/>
      <c r="C25" s="156"/>
      <c r="D25" s="85"/>
    </row>
    <row r="26" ht="36" customHeight="1" spans="1:4">
      <c r="A26" s="152" t="s">
        <v>3145</v>
      </c>
      <c r="B26" s="153"/>
      <c r="C26" s="153"/>
      <c r="D26" s="85"/>
    </row>
    <row r="27" ht="36" customHeight="1" spans="1:4">
      <c r="A27" s="152" t="s">
        <v>3146</v>
      </c>
      <c r="B27" s="153"/>
      <c r="C27" s="153"/>
      <c r="D27" s="85"/>
    </row>
    <row r="28" ht="36" customHeight="1" spans="1:4">
      <c r="A28" s="149" t="s">
        <v>3152</v>
      </c>
      <c r="B28" s="150"/>
      <c r="C28" s="151"/>
      <c r="D28" s="86"/>
    </row>
    <row r="29" ht="36" customHeight="1" spans="1:4">
      <c r="A29" s="152" t="s">
        <v>3144</v>
      </c>
      <c r="B29" s="153"/>
      <c r="C29" s="156"/>
      <c r="D29" s="85"/>
    </row>
    <row r="30" ht="36" customHeight="1" spans="1:4">
      <c r="A30" s="152" t="s">
        <v>3145</v>
      </c>
      <c r="B30" s="153"/>
      <c r="C30" s="156"/>
      <c r="D30" s="85"/>
    </row>
    <row r="31" ht="36" customHeight="1" spans="1:4">
      <c r="A31" s="152" t="s">
        <v>3146</v>
      </c>
      <c r="B31" s="153"/>
      <c r="C31" s="156"/>
      <c r="D31" s="85"/>
    </row>
    <row r="32" ht="36" customHeight="1" spans="1:4">
      <c r="A32" s="97" t="s">
        <v>3153</v>
      </c>
      <c r="B32" s="155"/>
      <c r="C32" s="155"/>
      <c r="D32" s="99"/>
    </row>
    <row r="33" ht="36" customHeight="1" spans="1:4">
      <c r="A33" s="152" t="s">
        <v>3154</v>
      </c>
      <c r="B33" s="153"/>
      <c r="C33" s="153"/>
      <c r="D33" s="99"/>
    </row>
    <row r="34" ht="36" customHeight="1" spans="1:4">
      <c r="A34" s="152" t="s">
        <v>3155</v>
      </c>
      <c r="B34" s="153"/>
      <c r="C34" s="153"/>
      <c r="D34" s="99"/>
    </row>
    <row r="35" ht="36" customHeight="1" spans="1:4">
      <c r="A35" s="152" t="s">
        <v>3156</v>
      </c>
      <c r="B35" s="153"/>
      <c r="C35" s="153"/>
      <c r="D35" s="99"/>
    </row>
    <row r="36" ht="36" customHeight="1" spans="1:4">
      <c r="A36" s="101" t="s">
        <v>3157</v>
      </c>
      <c r="B36" s="150"/>
      <c r="C36" s="150"/>
      <c r="D36" s="86"/>
    </row>
    <row r="37" ht="36" customHeight="1" spans="1:4">
      <c r="A37" s="157" t="s">
        <v>3158</v>
      </c>
      <c r="B37" s="150"/>
      <c r="C37" s="151"/>
      <c r="D37" s="86"/>
    </row>
    <row r="38" ht="36" customHeight="1" spans="1:4">
      <c r="A38" s="97" t="s">
        <v>3159</v>
      </c>
      <c r="B38" s="150"/>
      <c r="C38" s="150"/>
      <c r="D38" s="86"/>
    </row>
    <row r="39" spans="1:4">
      <c r="A39" s="158" t="s">
        <v>3160</v>
      </c>
      <c r="B39" s="158"/>
      <c r="C39" s="158"/>
      <c r="D39" s="158"/>
    </row>
    <row r="40" spans="1:4">
      <c r="A40" s="159"/>
      <c r="B40" s="159"/>
      <c r="C40" s="159"/>
      <c r="D40" s="159"/>
    </row>
    <row r="41" spans="1:4">
      <c r="B41" s="142"/>
      <c r="C41" s="142"/>
    </row>
    <row r="42" spans="1:4">
      <c r="B42" s="142"/>
      <c r="C42" s="142"/>
    </row>
  </sheetData>
  <sheetProtection algorithmName="SHA-512" hashValue="36jNKSK4GxYH39PSTiWOIv6igN8TG0SLKR8IiN/mYX7Yq/lyE+5lEdhygykIfQNDt1GeIOeb7Y/qZ0wK11GB7Q==" saltValue="vJBbLoy+X6xdRNBadt6/5w==" spinCount="100000" sheet="1" selectLockedCells="1" selectUnlockedCells="1" objects="1"/>
  <mergeCells count="2">
    <mergeCell ref="A1:D1"/>
    <mergeCell ref="A39:D40"/>
  </mergeCells>
  <conditionalFormatting sqref="D36">
    <cfRule type="cellIs" dxfId="3" priority="1" stopIfTrue="1" operator="lessThanOrEqual">
      <formula>-1</formula>
    </cfRule>
  </conditionalFormatting>
  <conditionalFormatting sqref="D5:D22 D37:D38 C25 C29:C31 D24:D31 C23 C6:C7 C9:C11 C13:C15 C17:C19">
    <cfRule type="cellIs" dxfId="3" priority="3" stopIfTrue="1" operator="lessThanOrEqual">
      <formula>-1</formula>
    </cfRule>
  </conditionalFormatting>
  <printOptions horizontalCentered="1"/>
  <pageMargins left="0.471527777777778" right="0.393055555555556" top="0.747916666666667" bottom="0.747916666666667" header="0.313888888888889" footer="0.313888888888889"/>
  <pageSetup paperSize="9" scale="75" orientation="portrait"/>
  <headerFooter alignWithMargins="0">
    <oddFooter>&amp;C&amp;16- &amp;P -</oddFooter>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F0"/>
  </sheetPr>
  <dimension ref="A1:D26"/>
  <sheetViews>
    <sheetView showGridLines="0" showZeros="0" view="pageBreakPreview" zoomScaleNormal="100" workbookViewId="0">
      <pane ySplit="3" topLeftCell="A15" activePane="bottomLeft" state="frozen"/>
      <selection/>
      <selection pane="bottomLeft" activeCell="D10" sqref="D10"/>
    </sheetView>
  </sheetViews>
  <sheetFormatPr defaultColWidth="9" defaultRowHeight="14.25" outlineLevelCol="3"/>
  <cols>
    <col min="1" max="1" width="45.6333333333333" style="129" customWidth="1"/>
    <col min="2" max="4" width="20.6333333333333" style="129" customWidth="1"/>
    <col min="5" max="16384" width="9" style="129"/>
  </cols>
  <sheetData>
    <row r="1" ht="45" customHeight="1" spans="1:4">
      <c r="A1" s="130" t="s">
        <v>3161</v>
      </c>
      <c r="B1" s="130"/>
      <c r="C1" s="130"/>
      <c r="D1" s="130"/>
    </row>
    <row r="2" ht="20.1" customHeight="1" spans="1:4">
      <c r="A2" s="131"/>
      <c r="B2" s="132"/>
      <c r="C2" s="133"/>
      <c r="D2" s="134" t="s">
        <v>3162</v>
      </c>
    </row>
    <row r="3" ht="45" customHeight="1" spans="1:4">
      <c r="A3" s="76" t="s">
        <v>2442</v>
      </c>
      <c r="B3" s="77" t="s">
        <v>5</v>
      </c>
      <c r="C3" s="77" t="s">
        <v>6</v>
      </c>
      <c r="D3" s="77" t="s">
        <v>7</v>
      </c>
    </row>
    <row r="4" ht="36" customHeight="1" spans="1:4">
      <c r="A4" s="78" t="s">
        <v>3163</v>
      </c>
      <c r="B4" s="100"/>
      <c r="C4" s="100"/>
      <c r="D4" s="81"/>
    </row>
    <row r="5" ht="36" customHeight="1" spans="1:4">
      <c r="A5" s="82" t="s">
        <v>3164</v>
      </c>
      <c r="B5" s="120"/>
      <c r="C5" s="120"/>
      <c r="D5" s="135"/>
    </row>
    <row r="6" ht="36" customHeight="1" spans="1:4">
      <c r="A6" s="136" t="s">
        <v>3165</v>
      </c>
      <c r="B6" s="100"/>
      <c r="C6" s="100"/>
      <c r="D6" s="137"/>
    </row>
    <row r="7" ht="36" customHeight="1" spans="1:4">
      <c r="A7" s="82" t="s">
        <v>3164</v>
      </c>
      <c r="B7" s="120"/>
      <c r="C7" s="138"/>
      <c r="D7" s="135"/>
    </row>
    <row r="8" s="128" customFormat="1" ht="36" customHeight="1" spans="1:4">
      <c r="A8" s="78" t="s">
        <v>3166</v>
      </c>
      <c r="B8" s="100"/>
      <c r="C8" s="100"/>
      <c r="D8" s="137"/>
    </row>
    <row r="9" s="128" customFormat="1" ht="36" customHeight="1" spans="1:4">
      <c r="A9" s="82" t="s">
        <v>3164</v>
      </c>
      <c r="B9" s="120"/>
      <c r="C9" s="138"/>
      <c r="D9" s="135"/>
    </row>
    <row r="10" s="128" customFormat="1" ht="36" customHeight="1" spans="1:4">
      <c r="A10" s="78" t="s">
        <v>3167</v>
      </c>
      <c r="B10" s="100"/>
      <c r="C10" s="100"/>
      <c r="D10" s="137"/>
    </row>
    <row r="11" s="128" customFormat="1" ht="36" customHeight="1" spans="1:4">
      <c r="A11" s="82" t="s">
        <v>3164</v>
      </c>
      <c r="B11" s="120"/>
      <c r="C11" s="87"/>
      <c r="D11" s="135"/>
    </row>
    <row r="12" s="128" customFormat="1" ht="36" customHeight="1" spans="1:4">
      <c r="A12" s="78" t="s">
        <v>3168</v>
      </c>
      <c r="B12" s="100"/>
      <c r="C12" s="100"/>
      <c r="D12" s="137"/>
    </row>
    <row r="13" s="128" customFormat="1" ht="36" customHeight="1" spans="1:4">
      <c r="A13" s="82" t="s">
        <v>3164</v>
      </c>
      <c r="B13" s="120"/>
      <c r="C13" s="87"/>
      <c r="D13" s="135"/>
    </row>
    <row r="14" s="128" customFormat="1" ht="36" customHeight="1" spans="1:4">
      <c r="A14" s="78" t="s">
        <v>3169</v>
      </c>
      <c r="B14" s="100"/>
      <c r="C14" s="100"/>
      <c r="D14" s="137"/>
    </row>
    <row r="15" ht="36" customHeight="1" spans="1:4">
      <c r="A15" s="82" t="s">
        <v>3164</v>
      </c>
      <c r="B15" s="120"/>
      <c r="C15" s="138"/>
      <c r="D15" s="135"/>
    </row>
    <row r="16" ht="36" customHeight="1" spans="1:4">
      <c r="A16" s="78" t="s">
        <v>3170</v>
      </c>
      <c r="B16" s="100"/>
      <c r="C16" s="100"/>
      <c r="D16" s="137"/>
    </row>
    <row r="17" ht="36" customHeight="1" spans="1:4">
      <c r="A17" s="82" t="s">
        <v>3164</v>
      </c>
      <c r="B17" s="120"/>
      <c r="C17" s="96"/>
      <c r="D17" s="135"/>
    </row>
    <row r="18" ht="36" customHeight="1" spans="1:4">
      <c r="A18" s="97" t="s">
        <v>3171</v>
      </c>
      <c r="B18" s="100"/>
      <c r="C18" s="100"/>
      <c r="D18" s="137"/>
    </row>
    <row r="19" ht="36" customHeight="1" spans="1:4">
      <c r="A19" s="82" t="s">
        <v>3172</v>
      </c>
      <c r="B19" s="120"/>
      <c r="C19" s="120"/>
      <c r="D19" s="135"/>
    </row>
    <row r="20" ht="36" customHeight="1" spans="1:4">
      <c r="A20" s="139" t="s">
        <v>3173</v>
      </c>
      <c r="B20" s="100"/>
      <c r="C20" s="100"/>
      <c r="D20" s="137"/>
    </row>
    <row r="21" ht="36" customHeight="1" spans="1:4">
      <c r="A21" s="101" t="s">
        <v>3174</v>
      </c>
      <c r="B21" s="100"/>
      <c r="C21" s="100"/>
      <c r="D21" s="137"/>
    </row>
    <row r="22" ht="36" customHeight="1" spans="1:4">
      <c r="A22" s="97" t="s">
        <v>3175</v>
      </c>
      <c r="B22" s="100"/>
      <c r="C22" s="100"/>
      <c r="D22" s="137"/>
    </row>
    <row r="23" spans="1:4">
      <c r="A23" s="140" t="s">
        <v>3160</v>
      </c>
      <c r="B23" s="140"/>
      <c r="C23" s="140"/>
      <c r="D23" s="140"/>
    </row>
    <row r="24" spans="1:4">
      <c r="A24" s="141"/>
      <c r="B24" s="141"/>
      <c r="C24" s="141"/>
      <c r="D24" s="141"/>
    </row>
    <row r="25" spans="1:4">
      <c r="B25" s="142"/>
      <c r="C25" s="142"/>
    </row>
    <row r="26" spans="1:4">
      <c r="B26" s="142"/>
      <c r="C26" s="142"/>
    </row>
  </sheetData>
  <sheetProtection algorithmName="SHA-512" hashValue="Xg9oKGPdYCMnnqggYQvmfzhvORJXfmA7xu6MaRJr7k4v32d/eulWvBFf7VC4VUI2dGTUF3fRpWqzIplQiiNVUw==" saltValue="glygMATrnL4i+oog3RlEzQ==" spinCount="100000" sheet="1" selectLockedCells="1" selectUnlockedCells="1" objects="1"/>
  <mergeCells count="2">
    <mergeCell ref="A1:D1"/>
    <mergeCell ref="A23:D24"/>
  </mergeCells>
  <printOptions horizontalCentered="1"/>
  <pageMargins left="0.471527777777778" right="0.393055555555556" top="0.747916666666667" bottom="0.747916666666667" header="0.313888888888889" footer="0.313888888888889"/>
  <pageSetup paperSize="9" scale="75" orientation="portrait"/>
  <headerFooter alignWithMargins="0">
    <oddFooter>&amp;C&amp;16- &amp;P -</oddFooter>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F0"/>
  </sheetPr>
  <dimension ref="A1:D42"/>
  <sheetViews>
    <sheetView showGridLines="0" showZeros="0" view="pageBreakPreview" zoomScaleNormal="100" workbookViewId="0">
      <pane ySplit="3" topLeftCell="A32" activePane="bottomLeft" state="frozen"/>
      <selection/>
      <selection pane="bottomLeft" activeCell="C9" sqref="C9"/>
    </sheetView>
  </sheetViews>
  <sheetFormatPr defaultColWidth="9" defaultRowHeight="14.25" outlineLevelCol="3"/>
  <cols>
    <col min="1" max="1" width="46.1333333333333" style="106" customWidth="1"/>
    <col min="2" max="4" width="20.6333333333333" style="106" customWidth="1"/>
    <col min="5" max="16384" width="9" style="106"/>
  </cols>
  <sheetData>
    <row r="1" ht="45" customHeight="1" spans="1:4">
      <c r="A1" s="107" t="s">
        <v>3176</v>
      </c>
      <c r="B1" s="107"/>
      <c r="C1" s="107"/>
      <c r="D1" s="107"/>
    </row>
    <row r="2" ht="20.1" customHeight="1" spans="1:4">
      <c r="A2" s="108"/>
      <c r="B2" s="109"/>
      <c r="C2" s="110"/>
      <c r="D2" s="111" t="s">
        <v>2</v>
      </c>
    </row>
    <row r="3" ht="45" customHeight="1" spans="1:4">
      <c r="A3" s="112" t="s">
        <v>3142</v>
      </c>
      <c r="B3" s="77" t="s">
        <v>5</v>
      </c>
      <c r="C3" s="77" t="s">
        <v>6</v>
      </c>
      <c r="D3" s="77" t="s">
        <v>7</v>
      </c>
    </row>
    <row r="4" ht="36" customHeight="1" spans="1:4">
      <c r="A4" s="113" t="s">
        <v>3143</v>
      </c>
      <c r="B4" s="114"/>
      <c r="C4" s="80"/>
      <c r="D4" s="81"/>
    </row>
    <row r="5" ht="36" customHeight="1" spans="1:4">
      <c r="A5" s="115" t="s">
        <v>3144</v>
      </c>
      <c r="B5" s="116"/>
      <c r="C5" s="116"/>
      <c r="D5" s="117"/>
    </row>
    <row r="6" ht="36" customHeight="1" spans="1:4">
      <c r="A6" s="115" t="s">
        <v>3145</v>
      </c>
      <c r="B6" s="116"/>
      <c r="C6" s="116"/>
      <c r="D6" s="117"/>
    </row>
    <row r="7" s="105" customFormat="1" ht="36" customHeight="1" spans="1:4">
      <c r="A7" s="115" t="s">
        <v>3146</v>
      </c>
      <c r="B7" s="116"/>
      <c r="C7" s="116"/>
      <c r="D7" s="117"/>
    </row>
    <row r="8" s="105" customFormat="1" ht="36" customHeight="1" spans="1:4">
      <c r="A8" s="118" t="s">
        <v>3147</v>
      </c>
      <c r="B8" s="114"/>
      <c r="C8" s="114"/>
      <c r="D8" s="119"/>
    </row>
    <row r="9" s="105" customFormat="1" ht="36" customHeight="1" spans="1:4">
      <c r="A9" s="115" t="s">
        <v>3144</v>
      </c>
      <c r="B9" s="116"/>
      <c r="C9" s="116"/>
      <c r="D9" s="117"/>
    </row>
    <row r="10" s="105" customFormat="1" ht="36" customHeight="1" spans="1:4">
      <c r="A10" s="115" t="s">
        <v>3145</v>
      </c>
      <c r="B10" s="116"/>
      <c r="C10" s="116"/>
      <c r="D10" s="117"/>
    </row>
    <row r="11" s="105" customFormat="1" ht="36" customHeight="1" spans="1:4">
      <c r="A11" s="115" t="s">
        <v>3146</v>
      </c>
      <c r="B11" s="116"/>
      <c r="C11" s="116"/>
      <c r="D11" s="117"/>
    </row>
    <row r="12" s="105" customFormat="1" ht="36" customHeight="1" spans="1:4">
      <c r="A12" s="113" t="s">
        <v>3148</v>
      </c>
      <c r="B12" s="114"/>
      <c r="C12" s="114"/>
      <c r="D12" s="119"/>
    </row>
    <row r="13" ht="36" customHeight="1" spans="1:4">
      <c r="A13" s="115" t="s">
        <v>3144</v>
      </c>
      <c r="B13" s="116"/>
      <c r="C13" s="120"/>
      <c r="D13" s="121" t="str">
        <f>IF(B13&gt;0,C13/B13-1,IF(B13&lt;0,-(C13/B13-1),""))</f>
        <v/>
      </c>
    </row>
    <row r="14" ht="36" customHeight="1" spans="1:4">
      <c r="A14" s="115" t="s">
        <v>3145</v>
      </c>
      <c r="B14" s="116"/>
      <c r="C14" s="116"/>
      <c r="D14" s="117"/>
    </row>
    <row r="15" ht="36" customHeight="1" spans="1:4">
      <c r="A15" s="115" t="s">
        <v>3146</v>
      </c>
      <c r="B15" s="116"/>
      <c r="C15" s="120"/>
      <c r="D15" s="121" t="str">
        <f>IF(B15&gt;0,C15/B15-1,IF(B15&lt;0,-(C15/B15-1),""))</f>
        <v/>
      </c>
    </row>
    <row r="16" ht="36" customHeight="1" spans="1:4">
      <c r="A16" s="113" t="s">
        <v>3149</v>
      </c>
      <c r="B16" s="114"/>
      <c r="C16" s="114"/>
      <c r="D16" s="119"/>
    </row>
    <row r="17" ht="36" customHeight="1" spans="1:4">
      <c r="A17" s="115" t="s">
        <v>3144</v>
      </c>
      <c r="B17" s="116"/>
      <c r="C17" s="116"/>
      <c r="D17" s="117"/>
    </row>
    <row r="18" ht="36" customHeight="1" spans="1:4">
      <c r="A18" s="115" t="s">
        <v>3145</v>
      </c>
      <c r="B18" s="116"/>
      <c r="C18" s="116"/>
      <c r="D18" s="117"/>
    </row>
    <row r="19" ht="36" customHeight="1" spans="1:4">
      <c r="A19" s="115" t="s">
        <v>3146</v>
      </c>
      <c r="B19" s="116"/>
      <c r="C19" s="122"/>
      <c r="D19" s="117"/>
    </row>
    <row r="20" ht="36" customHeight="1" spans="1:4">
      <c r="A20" s="113" t="s">
        <v>3150</v>
      </c>
      <c r="B20" s="114"/>
      <c r="C20" s="114"/>
      <c r="D20" s="119"/>
    </row>
    <row r="21" ht="36" customHeight="1" spans="1:4">
      <c r="A21" s="115" t="s">
        <v>3144</v>
      </c>
      <c r="B21" s="116"/>
      <c r="C21" s="87"/>
      <c r="D21" s="117"/>
    </row>
    <row r="22" ht="36" customHeight="1" spans="1:4">
      <c r="A22" s="115" t="s">
        <v>3145</v>
      </c>
      <c r="B22" s="116"/>
      <c r="C22" s="116"/>
      <c r="D22" s="117"/>
    </row>
    <row r="23" ht="36" customHeight="1" spans="1:4">
      <c r="A23" s="115" t="s">
        <v>3146</v>
      </c>
      <c r="B23" s="116">
        <v>0</v>
      </c>
      <c r="C23" s="87"/>
      <c r="D23" s="117" t="str">
        <f>IF(B23&gt;0,C23/B23-1,IF(B23&lt;0,-(C23/B23-1),""))</f>
        <v/>
      </c>
    </row>
    <row r="24" ht="36" customHeight="1" spans="1:4">
      <c r="A24" s="113" t="s">
        <v>3151</v>
      </c>
      <c r="B24" s="114"/>
      <c r="C24" s="80"/>
      <c r="D24" s="119" t="str">
        <f>IF(B24&gt;0,C24/B24-1,IF(B24&lt;0,-(C24/B24-1),""))</f>
        <v/>
      </c>
    </row>
    <row r="25" ht="36" customHeight="1" spans="1:4">
      <c r="A25" s="115" t="s">
        <v>3144</v>
      </c>
      <c r="B25" s="116"/>
      <c r="C25" s="80"/>
      <c r="D25" s="119" t="str">
        <f>IF(B25&gt;0,C25/B25-1,IF(B25&lt;0,-(C25/B25-1),""))</f>
        <v/>
      </c>
    </row>
    <row r="26" ht="36" customHeight="1" spans="1:4">
      <c r="A26" s="115" t="s">
        <v>3145</v>
      </c>
      <c r="B26" s="116"/>
      <c r="C26" s="80"/>
      <c r="D26" s="119" t="str">
        <f>IF(B26&gt;0,C26/B26-1,IF(B26&lt;0,-(C26/B26-1),""))</f>
        <v/>
      </c>
    </row>
    <row r="27" ht="36" customHeight="1" spans="1:4">
      <c r="A27" s="115" t="s">
        <v>3146</v>
      </c>
      <c r="B27" s="116"/>
      <c r="C27" s="80"/>
      <c r="D27" s="119" t="str">
        <f>IF(B27&gt;0,C27/B27-1,IF(B27&lt;0,-(C27/B27-1),""))</f>
        <v/>
      </c>
    </row>
    <row r="28" ht="36" customHeight="1" spans="1:4">
      <c r="A28" s="113" t="s">
        <v>3152</v>
      </c>
      <c r="B28" s="114"/>
      <c r="C28" s="80"/>
      <c r="D28" s="119"/>
    </row>
    <row r="29" ht="36" customHeight="1" spans="1:4">
      <c r="A29" s="115" t="s">
        <v>3144</v>
      </c>
      <c r="B29" s="116"/>
      <c r="C29" s="116"/>
      <c r="D29" s="123"/>
    </row>
    <row r="30" ht="36" customHeight="1" spans="1:4">
      <c r="A30" s="115" t="s">
        <v>3145</v>
      </c>
      <c r="B30" s="116"/>
      <c r="C30" s="116"/>
      <c r="D30" s="123"/>
    </row>
    <row r="31" ht="36" customHeight="1" spans="1:4">
      <c r="A31" s="115" t="s">
        <v>3146</v>
      </c>
      <c r="B31" s="116"/>
      <c r="C31" s="116"/>
      <c r="D31" s="123"/>
    </row>
    <row r="32" ht="36" customHeight="1" spans="1:4">
      <c r="A32" s="97" t="s">
        <v>3153</v>
      </c>
      <c r="B32" s="114"/>
      <c r="C32" s="114"/>
      <c r="D32" s="119"/>
    </row>
    <row r="33" ht="36" customHeight="1" spans="1:4">
      <c r="A33" s="115" t="s">
        <v>3154</v>
      </c>
      <c r="B33" s="116"/>
      <c r="C33" s="116"/>
      <c r="D33" s="123"/>
    </row>
    <row r="34" ht="36" customHeight="1" spans="1:4">
      <c r="A34" s="115" t="s">
        <v>3155</v>
      </c>
      <c r="B34" s="116"/>
      <c r="C34" s="116"/>
      <c r="D34" s="123"/>
    </row>
    <row r="35" ht="36" customHeight="1" spans="1:4">
      <c r="A35" s="115" t="s">
        <v>3156</v>
      </c>
      <c r="B35" s="116"/>
      <c r="C35" s="116"/>
      <c r="D35" s="123"/>
    </row>
    <row r="36" ht="36" customHeight="1" spans="1:4">
      <c r="A36" s="101" t="s">
        <v>3157</v>
      </c>
      <c r="B36" s="114"/>
      <c r="C36" s="114"/>
      <c r="D36" s="119"/>
    </row>
    <row r="37" ht="36" customHeight="1" spans="1:4">
      <c r="A37" s="101" t="s">
        <v>3158</v>
      </c>
      <c r="B37" s="114"/>
      <c r="C37" s="80"/>
      <c r="D37" s="119"/>
    </row>
    <row r="38" ht="36" customHeight="1" spans="1:4">
      <c r="A38" s="97" t="s">
        <v>3159</v>
      </c>
      <c r="B38" s="114"/>
      <c r="C38" s="114"/>
      <c r="D38" s="124"/>
    </row>
    <row r="39" spans="1:4">
      <c r="A39" s="125" t="s">
        <v>3160</v>
      </c>
      <c r="B39" s="125"/>
      <c r="C39" s="125"/>
      <c r="D39" s="125"/>
    </row>
    <row r="40" spans="1:4">
      <c r="A40" s="126"/>
      <c r="B40" s="126"/>
      <c r="C40" s="126"/>
      <c r="D40" s="126"/>
    </row>
    <row r="41" spans="1:4">
      <c r="B41" s="127"/>
      <c r="C41" s="127"/>
    </row>
    <row r="42" spans="1:4">
      <c r="B42" s="127"/>
      <c r="C42" s="127"/>
    </row>
  </sheetData>
  <sheetProtection algorithmName="SHA-512" hashValue="UQqHBJck5oKW0QzI+r1C+uvOsjOp5UeFkHSe+fb+dpbtmH8VB/xnOdM9Ik0+DHQGzZ2w8zPz7Z4JsPNy6MqldQ==" saltValue="84E/nMFqIOmzK0Ca13PWvQ==" spinCount="100000" sheet="1" selectLockedCells="1" selectUnlockedCells="1" objects="1"/>
  <mergeCells count="2">
    <mergeCell ref="A1:D1"/>
    <mergeCell ref="A39:D40"/>
  </mergeCells>
  <printOptions horizontalCentered="1"/>
  <pageMargins left="0.471527777777778" right="0.393055555555556" top="0.747916666666667" bottom="0.747916666666667" header="0.313888888888889" footer="0.313888888888889"/>
  <pageSetup paperSize="9" scale="75" orientation="portrait"/>
  <headerFooter alignWithMargins="0">
    <oddFooter>&amp;C&amp;16- &amp;P -</oddFooter>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F0"/>
  </sheetPr>
  <dimension ref="A1:D26"/>
  <sheetViews>
    <sheetView showGridLines="0" showZeros="0" view="pageBreakPreview" zoomScaleNormal="100" workbookViewId="0">
      <selection activeCell="C9" sqref="C9"/>
    </sheetView>
  </sheetViews>
  <sheetFormatPr defaultColWidth="9" defaultRowHeight="14.25" outlineLevelCol="3"/>
  <cols>
    <col min="1" max="1" width="50.7583333333333" style="68" customWidth="1"/>
    <col min="2" max="3" width="20.6333333333333" style="69" customWidth="1"/>
    <col min="4" max="4" width="20.6333333333333" style="68" customWidth="1"/>
    <col min="5" max="243" width="9" style="68"/>
    <col min="244" max="244" width="41.6333333333333" style="68" customWidth="1"/>
    <col min="245" max="246" width="14.5" style="68" customWidth="1"/>
    <col min="247" max="247" width="13.8833333333333" style="68" customWidth="1"/>
    <col min="248" max="250" width="9" style="68"/>
    <col min="251" max="252" width="10.5" style="68" customWidth="1"/>
    <col min="253" max="499" width="9" style="68"/>
    <col min="500" max="500" width="41.6333333333333" style="68" customWidth="1"/>
    <col min="501" max="502" width="14.5" style="68" customWidth="1"/>
    <col min="503" max="503" width="13.8833333333333" style="68" customWidth="1"/>
    <col min="504" max="506" width="9" style="68"/>
    <col min="507" max="508" width="10.5" style="68" customWidth="1"/>
    <col min="509" max="755" width="9" style="68"/>
    <col min="756" max="756" width="41.6333333333333" style="68" customWidth="1"/>
    <col min="757" max="758" width="14.5" style="68" customWidth="1"/>
    <col min="759" max="759" width="13.8833333333333" style="68" customWidth="1"/>
    <col min="760" max="762" width="9" style="68"/>
    <col min="763" max="764" width="10.5" style="68" customWidth="1"/>
    <col min="765" max="1011" width="9" style="68"/>
    <col min="1012" max="1012" width="41.6333333333333" style="68" customWidth="1"/>
    <col min="1013" max="1014" width="14.5" style="68" customWidth="1"/>
    <col min="1015" max="1015" width="13.8833333333333" style="68" customWidth="1"/>
    <col min="1016" max="1018" width="9" style="68"/>
    <col min="1019" max="1020" width="10.5" style="68" customWidth="1"/>
    <col min="1021" max="1267" width="9" style="68"/>
    <col min="1268" max="1268" width="41.6333333333333" style="68" customWidth="1"/>
    <col min="1269" max="1270" width="14.5" style="68" customWidth="1"/>
    <col min="1271" max="1271" width="13.8833333333333" style="68" customWidth="1"/>
    <col min="1272" max="1274" width="9" style="68"/>
    <col min="1275" max="1276" width="10.5" style="68" customWidth="1"/>
    <col min="1277" max="1523" width="9" style="68"/>
    <col min="1524" max="1524" width="41.6333333333333" style="68" customWidth="1"/>
    <col min="1525" max="1526" width="14.5" style="68" customWidth="1"/>
    <col min="1527" max="1527" width="13.8833333333333" style="68" customWidth="1"/>
    <col min="1528" max="1530" width="9" style="68"/>
    <col min="1531" max="1532" width="10.5" style="68" customWidth="1"/>
    <col min="1533" max="1779" width="9" style="68"/>
    <col min="1780" max="1780" width="41.6333333333333" style="68" customWidth="1"/>
    <col min="1781" max="1782" width="14.5" style="68" customWidth="1"/>
    <col min="1783" max="1783" width="13.8833333333333" style="68" customWidth="1"/>
    <col min="1784" max="1786" width="9" style="68"/>
    <col min="1787" max="1788" width="10.5" style="68" customWidth="1"/>
    <col min="1789" max="2035" width="9" style="68"/>
    <col min="2036" max="2036" width="41.6333333333333" style="68" customWidth="1"/>
    <col min="2037" max="2038" width="14.5" style="68" customWidth="1"/>
    <col min="2039" max="2039" width="13.8833333333333" style="68" customWidth="1"/>
    <col min="2040" max="2042" width="9" style="68"/>
    <col min="2043" max="2044" width="10.5" style="68" customWidth="1"/>
    <col min="2045" max="2291" width="9" style="68"/>
    <col min="2292" max="2292" width="41.6333333333333" style="68" customWidth="1"/>
    <col min="2293" max="2294" width="14.5" style="68" customWidth="1"/>
    <col min="2295" max="2295" width="13.8833333333333" style="68" customWidth="1"/>
    <col min="2296" max="2298" width="9" style="68"/>
    <col min="2299" max="2300" width="10.5" style="68" customWidth="1"/>
    <col min="2301" max="2547" width="9" style="68"/>
    <col min="2548" max="2548" width="41.6333333333333" style="68" customWidth="1"/>
    <col min="2549" max="2550" width="14.5" style="68" customWidth="1"/>
    <col min="2551" max="2551" width="13.8833333333333" style="68" customWidth="1"/>
    <col min="2552" max="2554" width="9" style="68"/>
    <col min="2555" max="2556" width="10.5" style="68" customWidth="1"/>
    <col min="2557" max="2803" width="9" style="68"/>
    <col min="2804" max="2804" width="41.6333333333333" style="68" customWidth="1"/>
    <col min="2805" max="2806" width="14.5" style="68" customWidth="1"/>
    <col min="2807" max="2807" width="13.8833333333333" style="68" customWidth="1"/>
    <col min="2808" max="2810" width="9" style="68"/>
    <col min="2811" max="2812" width="10.5" style="68" customWidth="1"/>
    <col min="2813" max="3059" width="9" style="68"/>
    <col min="3060" max="3060" width="41.6333333333333" style="68" customWidth="1"/>
    <col min="3061" max="3062" width="14.5" style="68" customWidth="1"/>
    <col min="3063" max="3063" width="13.8833333333333" style="68" customWidth="1"/>
    <col min="3064" max="3066" width="9" style="68"/>
    <col min="3067" max="3068" width="10.5" style="68" customWidth="1"/>
    <col min="3069" max="3315" width="9" style="68"/>
    <col min="3316" max="3316" width="41.6333333333333" style="68" customWidth="1"/>
    <col min="3317" max="3318" width="14.5" style="68" customWidth="1"/>
    <col min="3319" max="3319" width="13.8833333333333" style="68" customWidth="1"/>
    <col min="3320" max="3322" width="9" style="68"/>
    <col min="3323" max="3324" width="10.5" style="68" customWidth="1"/>
    <col min="3325" max="3571" width="9" style="68"/>
    <col min="3572" max="3572" width="41.6333333333333" style="68" customWidth="1"/>
    <col min="3573" max="3574" width="14.5" style="68" customWidth="1"/>
    <col min="3575" max="3575" width="13.8833333333333" style="68" customWidth="1"/>
    <col min="3576" max="3578" width="9" style="68"/>
    <col min="3579" max="3580" width="10.5" style="68" customWidth="1"/>
    <col min="3581" max="3827" width="9" style="68"/>
    <col min="3828" max="3828" width="41.6333333333333" style="68" customWidth="1"/>
    <col min="3829" max="3830" width="14.5" style="68" customWidth="1"/>
    <col min="3831" max="3831" width="13.8833333333333" style="68" customWidth="1"/>
    <col min="3832" max="3834" width="9" style="68"/>
    <col min="3835" max="3836" width="10.5" style="68" customWidth="1"/>
    <col min="3837" max="4083" width="9" style="68"/>
    <col min="4084" max="4084" width="41.6333333333333" style="68" customWidth="1"/>
    <col min="4085" max="4086" width="14.5" style="68" customWidth="1"/>
    <col min="4087" max="4087" width="13.8833333333333" style="68" customWidth="1"/>
    <col min="4088" max="4090" width="9" style="68"/>
    <col min="4091" max="4092" width="10.5" style="68" customWidth="1"/>
    <col min="4093" max="4339" width="9" style="68"/>
    <col min="4340" max="4340" width="41.6333333333333" style="68" customWidth="1"/>
    <col min="4341" max="4342" width="14.5" style="68" customWidth="1"/>
    <col min="4343" max="4343" width="13.8833333333333" style="68" customWidth="1"/>
    <col min="4344" max="4346" width="9" style="68"/>
    <col min="4347" max="4348" width="10.5" style="68" customWidth="1"/>
    <col min="4349" max="4595" width="9" style="68"/>
    <col min="4596" max="4596" width="41.6333333333333" style="68" customWidth="1"/>
    <col min="4597" max="4598" width="14.5" style="68" customWidth="1"/>
    <col min="4599" max="4599" width="13.8833333333333" style="68" customWidth="1"/>
    <col min="4600" max="4602" width="9" style="68"/>
    <col min="4603" max="4604" width="10.5" style="68" customWidth="1"/>
    <col min="4605" max="4851" width="9" style="68"/>
    <col min="4852" max="4852" width="41.6333333333333" style="68" customWidth="1"/>
    <col min="4853" max="4854" width="14.5" style="68" customWidth="1"/>
    <col min="4855" max="4855" width="13.8833333333333" style="68" customWidth="1"/>
    <col min="4856" max="4858" width="9" style="68"/>
    <col min="4859" max="4860" width="10.5" style="68" customWidth="1"/>
    <col min="4861" max="5107" width="9" style="68"/>
    <col min="5108" max="5108" width="41.6333333333333" style="68" customWidth="1"/>
    <col min="5109" max="5110" width="14.5" style="68" customWidth="1"/>
    <col min="5111" max="5111" width="13.8833333333333" style="68" customWidth="1"/>
    <col min="5112" max="5114" width="9" style="68"/>
    <col min="5115" max="5116" width="10.5" style="68" customWidth="1"/>
    <col min="5117" max="5363" width="9" style="68"/>
    <col min="5364" max="5364" width="41.6333333333333" style="68" customWidth="1"/>
    <col min="5365" max="5366" width="14.5" style="68" customWidth="1"/>
    <col min="5367" max="5367" width="13.8833333333333" style="68" customWidth="1"/>
    <col min="5368" max="5370" width="9" style="68"/>
    <col min="5371" max="5372" width="10.5" style="68" customWidth="1"/>
    <col min="5373" max="5619" width="9" style="68"/>
    <col min="5620" max="5620" width="41.6333333333333" style="68" customWidth="1"/>
    <col min="5621" max="5622" width="14.5" style="68" customWidth="1"/>
    <col min="5623" max="5623" width="13.8833333333333" style="68" customWidth="1"/>
    <col min="5624" max="5626" width="9" style="68"/>
    <col min="5627" max="5628" width="10.5" style="68" customWidth="1"/>
    <col min="5629" max="5875" width="9" style="68"/>
    <col min="5876" max="5876" width="41.6333333333333" style="68" customWidth="1"/>
    <col min="5877" max="5878" width="14.5" style="68" customWidth="1"/>
    <col min="5879" max="5879" width="13.8833333333333" style="68" customWidth="1"/>
    <col min="5880" max="5882" width="9" style="68"/>
    <col min="5883" max="5884" width="10.5" style="68" customWidth="1"/>
    <col min="5885" max="6131" width="9" style="68"/>
    <col min="6132" max="6132" width="41.6333333333333" style="68" customWidth="1"/>
    <col min="6133" max="6134" width="14.5" style="68" customWidth="1"/>
    <col min="6135" max="6135" width="13.8833333333333" style="68" customWidth="1"/>
    <col min="6136" max="6138" width="9" style="68"/>
    <col min="6139" max="6140" width="10.5" style="68" customWidth="1"/>
    <col min="6141" max="6387" width="9" style="68"/>
    <col min="6388" max="6388" width="41.6333333333333" style="68" customWidth="1"/>
    <col min="6389" max="6390" width="14.5" style="68" customWidth="1"/>
    <col min="6391" max="6391" width="13.8833333333333" style="68" customWidth="1"/>
    <col min="6392" max="6394" width="9" style="68"/>
    <col min="6395" max="6396" width="10.5" style="68" customWidth="1"/>
    <col min="6397" max="6643" width="9" style="68"/>
    <col min="6644" max="6644" width="41.6333333333333" style="68" customWidth="1"/>
    <col min="6645" max="6646" width="14.5" style="68" customWidth="1"/>
    <col min="6647" max="6647" width="13.8833333333333" style="68" customWidth="1"/>
    <col min="6648" max="6650" width="9" style="68"/>
    <col min="6651" max="6652" width="10.5" style="68" customWidth="1"/>
    <col min="6653" max="6899" width="9" style="68"/>
    <col min="6900" max="6900" width="41.6333333333333" style="68" customWidth="1"/>
    <col min="6901" max="6902" width="14.5" style="68" customWidth="1"/>
    <col min="6903" max="6903" width="13.8833333333333" style="68" customWidth="1"/>
    <col min="6904" max="6906" width="9" style="68"/>
    <col min="6907" max="6908" width="10.5" style="68" customWidth="1"/>
    <col min="6909" max="7155" width="9" style="68"/>
    <col min="7156" max="7156" width="41.6333333333333" style="68" customWidth="1"/>
    <col min="7157" max="7158" width="14.5" style="68" customWidth="1"/>
    <col min="7159" max="7159" width="13.8833333333333" style="68" customWidth="1"/>
    <col min="7160" max="7162" width="9" style="68"/>
    <col min="7163" max="7164" width="10.5" style="68" customWidth="1"/>
    <col min="7165" max="7411" width="9" style="68"/>
    <col min="7412" max="7412" width="41.6333333333333" style="68" customWidth="1"/>
    <col min="7413" max="7414" width="14.5" style="68" customWidth="1"/>
    <col min="7415" max="7415" width="13.8833333333333" style="68" customWidth="1"/>
    <col min="7416" max="7418" width="9" style="68"/>
    <col min="7419" max="7420" width="10.5" style="68" customWidth="1"/>
    <col min="7421" max="7667" width="9" style="68"/>
    <col min="7668" max="7668" width="41.6333333333333" style="68" customWidth="1"/>
    <col min="7669" max="7670" width="14.5" style="68" customWidth="1"/>
    <col min="7671" max="7671" width="13.8833333333333" style="68" customWidth="1"/>
    <col min="7672" max="7674" width="9" style="68"/>
    <col min="7675" max="7676" width="10.5" style="68" customWidth="1"/>
    <col min="7677" max="7923" width="9" style="68"/>
    <col min="7924" max="7924" width="41.6333333333333" style="68" customWidth="1"/>
    <col min="7925" max="7926" width="14.5" style="68" customWidth="1"/>
    <col min="7927" max="7927" width="13.8833333333333" style="68" customWidth="1"/>
    <col min="7928" max="7930" width="9" style="68"/>
    <col min="7931" max="7932" width="10.5" style="68" customWidth="1"/>
    <col min="7933" max="8179" width="9" style="68"/>
    <col min="8180" max="8180" width="41.6333333333333" style="68" customWidth="1"/>
    <col min="8181" max="8182" width="14.5" style="68" customWidth="1"/>
    <col min="8183" max="8183" width="13.8833333333333" style="68" customWidth="1"/>
    <col min="8184" max="8186" width="9" style="68"/>
    <col min="8187" max="8188" width="10.5" style="68" customWidth="1"/>
    <col min="8189" max="8435" width="9" style="68"/>
    <col min="8436" max="8436" width="41.6333333333333" style="68" customWidth="1"/>
    <col min="8437" max="8438" width="14.5" style="68" customWidth="1"/>
    <col min="8439" max="8439" width="13.8833333333333" style="68" customWidth="1"/>
    <col min="8440" max="8442" width="9" style="68"/>
    <col min="8443" max="8444" width="10.5" style="68" customWidth="1"/>
    <col min="8445" max="8691" width="9" style="68"/>
    <col min="8692" max="8692" width="41.6333333333333" style="68" customWidth="1"/>
    <col min="8693" max="8694" width="14.5" style="68" customWidth="1"/>
    <col min="8695" max="8695" width="13.8833333333333" style="68" customWidth="1"/>
    <col min="8696" max="8698" width="9" style="68"/>
    <col min="8699" max="8700" width="10.5" style="68" customWidth="1"/>
    <col min="8701" max="8947" width="9" style="68"/>
    <col min="8948" max="8948" width="41.6333333333333" style="68" customWidth="1"/>
    <col min="8949" max="8950" width="14.5" style="68" customWidth="1"/>
    <col min="8951" max="8951" width="13.8833333333333" style="68" customWidth="1"/>
    <col min="8952" max="8954" width="9" style="68"/>
    <col min="8955" max="8956" width="10.5" style="68" customWidth="1"/>
    <col min="8957" max="9203" width="9" style="68"/>
    <col min="9204" max="9204" width="41.6333333333333" style="68" customWidth="1"/>
    <col min="9205" max="9206" width="14.5" style="68" customWidth="1"/>
    <col min="9207" max="9207" width="13.8833333333333" style="68" customWidth="1"/>
    <col min="9208" max="9210" width="9" style="68"/>
    <col min="9211" max="9212" width="10.5" style="68" customWidth="1"/>
    <col min="9213" max="9459" width="9" style="68"/>
    <col min="9460" max="9460" width="41.6333333333333" style="68" customWidth="1"/>
    <col min="9461" max="9462" width="14.5" style="68" customWidth="1"/>
    <col min="9463" max="9463" width="13.8833333333333" style="68" customWidth="1"/>
    <col min="9464" max="9466" width="9" style="68"/>
    <col min="9467" max="9468" width="10.5" style="68" customWidth="1"/>
    <col min="9469" max="9715" width="9" style="68"/>
    <col min="9716" max="9716" width="41.6333333333333" style="68" customWidth="1"/>
    <col min="9717" max="9718" width="14.5" style="68" customWidth="1"/>
    <col min="9719" max="9719" width="13.8833333333333" style="68" customWidth="1"/>
    <col min="9720" max="9722" width="9" style="68"/>
    <col min="9723" max="9724" width="10.5" style="68" customWidth="1"/>
    <col min="9725" max="9971" width="9" style="68"/>
    <col min="9972" max="9972" width="41.6333333333333" style="68" customWidth="1"/>
    <col min="9973" max="9974" width="14.5" style="68" customWidth="1"/>
    <col min="9975" max="9975" width="13.8833333333333" style="68" customWidth="1"/>
    <col min="9976" max="9978" width="9" style="68"/>
    <col min="9979" max="9980" width="10.5" style="68" customWidth="1"/>
    <col min="9981" max="10227" width="9" style="68"/>
    <col min="10228" max="10228" width="41.6333333333333" style="68" customWidth="1"/>
    <col min="10229" max="10230" width="14.5" style="68" customWidth="1"/>
    <col min="10231" max="10231" width="13.8833333333333" style="68" customWidth="1"/>
    <col min="10232" max="10234" width="9" style="68"/>
    <col min="10235" max="10236" width="10.5" style="68" customWidth="1"/>
    <col min="10237" max="10483" width="9" style="68"/>
    <col min="10484" max="10484" width="41.6333333333333" style="68" customWidth="1"/>
    <col min="10485" max="10486" width="14.5" style="68" customWidth="1"/>
    <col min="10487" max="10487" width="13.8833333333333" style="68" customWidth="1"/>
    <col min="10488" max="10490" width="9" style="68"/>
    <col min="10491" max="10492" width="10.5" style="68" customWidth="1"/>
    <col min="10493" max="10739" width="9" style="68"/>
    <col min="10740" max="10740" width="41.6333333333333" style="68" customWidth="1"/>
    <col min="10741" max="10742" width="14.5" style="68" customWidth="1"/>
    <col min="10743" max="10743" width="13.8833333333333" style="68" customWidth="1"/>
    <col min="10744" max="10746" width="9" style="68"/>
    <col min="10747" max="10748" width="10.5" style="68" customWidth="1"/>
    <col min="10749" max="10995" width="9" style="68"/>
    <col min="10996" max="10996" width="41.6333333333333" style="68" customWidth="1"/>
    <col min="10997" max="10998" width="14.5" style="68" customWidth="1"/>
    <col min="10999" max="10999" width="13.8833333333333" style="68" customWidth="1"/>
    <col min="11000" max="11002" width="9" style="68"/>
    <col min="11003" max="11004" width="10.5" style="68" customWidth="1"/>
    <col min="11005" max="11251" width="9" style="68"/>
    <col min="11252" max="11252" width="41.6333333333333" style="68" customWidth="1"/>
    <col min="11253" max="11254" width="14.5" style="68" customWidth="1"/>
    <col min="11255" max="11255" width="13.8833333333333" style="68" customWidth="1"/>
    <col min="11256" max="11258" width="9" style="68"/>
    <col min="11259" max="11260" width="10.5" style="68" customWidth="1"/>
    <col min="11261" max="11507" width="9" style="68"/>
    <col min="11508" max="11508" width="41.6333333333333" style="68" customWidth="1"/>
    <col min="11509" max="11510" width="14.5" style="68" customWidth="1"/>
    <col min="11511" max="11511" width="13.8833333333333" style="68" customWidth="1"/>
    <col min="11512" max="11514" width="9" style="68"/>
    <col min="11515" max="11516" width="10.5" style="68" customWidth="1"/>
    <col min="11517" max="11763" width="9" style="68"/>
    <col min="11764" max="11764" width="41.6333333333333" style="68" customWidth="1"/>
    <col min="11765" max="11766" width="14.5" style="68" customWidth="1"/>
    <col min="11767" max="11767" width="13.8833333333333" style="68" customWidth="1"/>
    <col min="11768" max="11770" width="9" style="68"/>
    <col min="11771" max="11772" width="10.5" style="68" customWidth="1"/>
    <col min="11773" max="12019" width="9" style="68"/>
    <col min="12020" max="12020" width="41.6333333333333" style="68" customWidth="1"/>
    <col min="12021" max="12022" width="14.5" style="68" customWidth="1"/>
    <col min="12023" max="12023" width="13.8833333333333" style="68" customWidth="1"/>
    <col min="12024" max="12026" width="9" style="68"/>
    <col min="12027" max="12028" width="10.5" style="68" customWidth="1"/>
    <col min="12029" max="12275" width="9" style="68"/>
    <col min="12276" max="12276" width="41.6333333333333" style="68" customWidth="1"/>
    <col min="12277" max="12278" width="14.5" style="68" customWidth="1"/>
    <col min="12279" max="12279" width="13.8833333333333" style="68" customWidth="1"/>
    <col min="12280" max="12282" width="9" style="68"/>
    <col min="12283" max="12284" width="10.5" style="68" customWidth="1"/>
    <col min="12285" max="12531" width="9" style="68"/>
    <col min="12532" max="12532" width="41.6333333333333" style="68" customWidth="1"/>
    <col min="12533" max="12534" width="14.5" style="68" customWidth="1"/>
    <col min="12535" max="12535" width="13.8833333333333" style="68" customWidth="1"/>
    <col min="12536" max="12538" width="9" style="68"/>
    <col min="12539" max="12540" width="10.5" style="68" customWidth="1"/>
    <col min="12541" max="12787" width="9" style="68"/>
    <col min="12788" max="12788" width="41.6333333333333" style="68" customWidth="1"/>
    <col min="12789" max="12790" width="14.5" style="68" customWidth="1"/>
    <col min="12791" max="12791" width="13.8833333333333" style="68" customWidth="1"/>
    <col min="12792" max="12794" width="9" style="68"/>
    <col min="12795" max="12796" width="10.5" style="68" customWidth="1"/>
    <col min="12797" max="13043" width="9" style="68"/>
    <col min="13044" max="13044" width="41.6333333333333" style="68" customWidth="1"/>
    <col min="13045" max="13046" width="14.5" style="68" customWidth="1"/>
    <col min="13047" max="13047" width="13.8833333333333" style="68" customWidth="1"/>
    <col min="13048" max="13050" width="9" style="68"/>
    <col min="13051" max="13052" width="10.5" style="68" customWidth="1"/>
    <col min="13053" max="13299" width="9" style="68"/>
    <col min="13300" max="13300" width="41.6333333333333" style="68" customWidth="1"/>
    <col min="13301" max="13302" width="14.5" style="68" customWidth="1"/>
    <col min="13303" max="13303" width="13.8833333333333" style="68" customWidth="1"/>
    <col min="13304" max="13306" width="9" style="68"/>
    <col min="13307" max="13308" width="10.5" style="68" customWidth="1"/>
    <col min="13309" max="13555" width="9" style="68"/>
    <col min="13556" max="13556" width="41.6333333333333" style="68" customWidth="1"/>
    <col min="13557" max="13558" width="14.5" style="68" customWidth="1"/>
    <col min="13559" max="13559" width="13.8833333333333" style="68" customWidth="1"/>
    <col min="13560" max="13562" width="9" style="68"/>
    <col min="13563" max="13564" width="10.5" style="68" customWidth="1"/>
    <col min="13565" max="13811" width="9" style="68"/>
    <col min="13812" max="13812" width="41.6333333333333" style="68" customWidth="1"/>
    <col min="13813" max="13814" width="14.5" style="68" customWidth="1"/>
    <col min="13815" max="13815" width="13.8833333333333" style="68" customWidth="1"/>
    <col min="13816" max="13818" width="9" style="68"/>
    <col min="13819" max="13820" width="10.5" style="68" customWidth="1"/>
    <col min="13821" max="14067" width="9" style="68"/>
    <col min="14068" max="14068" width="41.6333333333333" style="68" customWidth="1"/>
    <col min="14069" max="14070" width="14.5" style="68" customWidth="1"/>
    <col min="14071" max="14071" width="13.8833333333333" style="68" customWidth="1"/>
    <col min="14072" max="14074" width="9" style="68"/>
    <col min="14075" max="14076" width="10.5" style="68" customWidth="1"/>
    <col min="14077" max="14323" width="9" style="68"/>
    <col min="14324" max="14324" width="41.6333333333333" style="68" customWidth="1"/>
    <col min="14325" max="14326" width="14.5" style="68" customWidth="1"/>
    <col min="14327" max="14327" width="13.8833333333333" style="68" customWidth="1"/>
    <col min="14328" max="14330" width="9" style="68"/>
    <col min="14331" max="14332" width="10.5" style="68" customWidth="1"/>
    <col min="14333" max="14579" width="9" style="68"/>
    <col min="14580" max="14580" width="41.6333333333333" style="68" customWidth="1"/>
    <col min="14581" max="14582" width="14.5" style="68" customWidth="1"/>
    <col min="14583" max="14583" width="13.8833333333333" style="68" customWidth="1"/>
    <col min="14584" max="14586" width="9" style="68"/>
    <col min="14587" max="14588" width="10.5" style="68" customWidth="1"/>
    <col min="14589" max="14835" width="9" style="68"/>
    <col min="14836" max="14836" width="41.6333333333333" style="68" customWidth="1"/>
    <col min="14837" max="14838" width="14.5" style="68" customWidth="1"/>
    <col min="14839" max="14839" width="13.8833333333333" style="68" customWidth="1"/>
    <col min="14840" max="14842" width="9" style="68"/>
    <col min="14843" max="14844" width="10.5" style="68" customWidth="1"/>
    <col min="14845" max="15091" width="9" style="68"/>
    <col min="15092" max="15092" width="41.6333333333333" style="68" customWidth="1"/>
    <col min="15093" max="15094" width="14.5" style="68" customWidth="1"/>
    <col min="15095" max="15095" width="13.8833333333333" style="68" customWidth="1"/>
    <col min="15096" max="15098" width="9" style="68"/>
    <col min="15099" max="15100" width="10.5" style="68" customWidth="1"/>
    <col min="15101" max="15347" width="9" style="68"/>
    <col min="15348" max="15348" width="41.6333333333333" style="68" customWidth="1"/>
    <col min="15349" max="15350" width="14.5" style="68" customWidth="1"/>
    <col min="15351" max="15351" width="13.8833333333333" style="68" customWidth="1"/>
    <col min="15352" max="15354" width="9" style="68"/>
    <col min="15355" max="15356" width="10.5" style="68" customWidth="1"/>
    <col min="15357" max="15603" width="9" style="68"/>
    <col min="15604" max="15604" width="41.6333333333333" style="68" customWidth="1"/>
    <col min="15605" max="15606" width="14.5" style="68" customWidth="1"/>
    <col min="15607" max="15607" width="13.8833333333333" style="68" customWidth="1"/>
    <col min="15608" max="15610" width="9" style="68"/>
    <col min="15611" max="15612" width="10.5" style="68" customWidth="1"/>
    <col min="15613" max="15859" width="9" style="68"/>
    <col min="15860" max="15860" width="41.6333333333333" style="68" customWidth="1"/>
    <col min="15861" max="15862" width="14.5" style="68" customWidth="1"/>
    <col min="15863" max="15863" width="13.8833333333333" style="68" customWidth="1"/>
    <col min="15864" max="15866" width="9" style="68"/>
    <col min="15867" max="15868" width="10.5" style="68" customWidth="1"/>
    <col min="15869" max="16115" width="9" style="68"/>
    <col min="16116" max="16116" width="41.6333333333333" style="68" customWidth="1"/>
    <col min="16117" max="16118" width="14.5" style="68" customWidth="1"/>
    <col min="16119" max="16119" width="13.8833333333333" style="68" customWidth="1"/>
    <col min="16120" max="16122" width="9" style="68"/>
    <col min="16123" max="16124" width="10.5" style="68" customWidth="1"/>
    <col min="16125" max="16384" width="9" style="68"/>
  </cols>
  <sheetData>
    <row r="1" ht="45" customHeight="1" spans="1:4">
      <c r="A1" s="70" t="s">
        <v>3177</v>
      </c>
      <c r="B1" s="71"/>
      <c r="C1" s="71"/>
      <c r="D1" s="70"/>
    </row>
    <row r="2" ht="20.1" customHeight="1" spans="1:4">
      <c r="A2" s="72"/>
      <c r="B2" s="73"/>
      <c r="C2" s="74"/>
      <c r="D2" s="75" t="s">
        <v>3054</v>
      </c>
    </row>
    <row r="3" ht="45" customHeight="1" spans="1:4">
      <c r="A3" s="76" t="s">
        <v>2442</v>
      </c>
      <c r="B3" s="77" t="s">
        <v>5</v>
      </c>
      <c r="C3" s="77" t="s">
        <v>6</v>
      </c>
      <c r="D3" s="77" t="s">
        <v>7</v>
      </c>
    </row>
    <row r="4" ht="36" customHeight="1" spans="1:4">
      <c r="A4" s="78" t="s">
        <v>3163</v>
      </c>
      <c r="B4" s="79"/>
      <c r="C4" s="80"/>
      <c r="D4" s="81"/>
    </row>
    <row r="5" ht="36" customHeight="1" spans="1:4">
      <c r="A5" s="82" t="s">
        <v>3164</v>
      </c>
      <c r="B5" s="83"/>
      <c r="C5" s="84"/>
      <c r="D5" s="85"/>
    </row>
    <row r="6" ht="36" customHeight="1" spans="1:4">
      <c r="A6" s="78" t="s">
        <v>3165</v>
      </c>
      <c r="B6" s="79"/>
      <c r="C6" s="80"/>
      <c r="D6" s="86"/>
    </row>
    <row r="7" ht="36" customHeight="1" spans="1:4">
      <c r="A7" s="82" t="s">
        <v>3164</v>
      </c>
      <c r="B7" s="83"/>
      <c r="C7" s="87"/>
      <c r="D7" s="85"/>
    </row>
    <row r="8" ht="36" customHeight="1" spans="1:4">
      <c r="A8" s="78" t="s">
        <v>3166</v>
      </c>
      <c r="B8" s="79"/>
      <c r="C8" s="88"/>
      <c r="D8" s="89" t="str">
        <f>IF(B8&gt;0,C8/B8-1,IF(B8&lt;0,-(C8/B8-1),""))</f>
        <v/>
      </c>
    </row>
    <row r="9" ht="36" customHeight="1" spans="1:4">
      <c r="A9" s="82" t="s">
        <v>3164</v>
      </c>
      <c r="B9" s="83"/>
      <c r="C9" s="90"/>
      <c r="D9" s="91" t="str">
        <f>IF(B9&gt;0,C9/B9-1,IF(B9&lt;0,-(C9/B9-1),""))</f>
        <v/>
      </c>
    </row>
    <row r="10" ht="36" customHeight="1" spans="1:4">
      <c r="A10" s="78" t="s">
        <v>3167</v>
      </c>
      <c r="B10" s="79"/>
      <c r="C10" s="80"/>
      <c r="D10" s="86"/>
    </row>
    <row r="11" ht="36" customHeight="1" spans="1:4">
      <c r="A11" s="82" t="s">
        <v>3164</v>
      </c>
      <c r="B11" s="83"/>
      <c r="C11" s="87"/>
      <c r="D11" s="85"/>
    </row>
    <row r="12" ht="36" customHeight="1" spans="1:4">
      <c r="A12" s="78" t="s">
        <v>3168</v>
      </c>
      <c r="B12" s="79"/>
      <c r="C12" s="80"/>
      <c r="D12" s="86"/>
    </row>
    <row r="13" ht="36" customHeight="1" spans="1:4">
      <c r="A13" s="82" t="s">
        <v>3164</v>
      </c>
      <c r="B13" s="83"/>
      <c r="C13" s="87"/>
      <c r="D13" s="85"/>
    </row>
    <row r="14" s="67" customFormat="1" ht="36" customHeight="1" spans="1:4">
      <c r="A14" s="78" t="s">
        <v>3169</v>
      </c>
      <c r="B14" s="92"/>
      <c r="C14" s="88"/>
      <c r="D14" s="89" t="str">
        <f>IF(B14&gt;0,C14/B14-1,IF(B14&lt;0,-(C14/B14-1),""))</f>
        <v/>
      </c>
    </row>
    <row r="15" ht="36" customHeight="1" spans="1:4">
      <c r="A15" s="82" t="s">
        <v>3164</v>
      </c>
      <c r="B15" s="93"/>
      <c r="C15" s="90"/>
      <c r="D15" s="91" t="str">
        <f>IF(B15&gt;0,C15/B15-1,IF(B15&lt;0,-(C15/B15-1),""))</f>
        <v/>
      </c>
    </row>
    <row r="16" ht="36" customHeight="1" spans="1:4">
      <c r="A16" s="78" t="s">
        <v>3170</v>
      </c>
      <c r="B16" s="94"/>
      <c r="C16" s="80"/>
      <c r="D16" s="86"/>
    </row>
    <row r="17" ht="36" customHeight="1" spans="1:4">
      <c r="A17" s="82" t="s">
        <v>3164</v>
      </c>
      <c r="B17" s="95"/>
      <c r="C17" s="96"/>
      <c r="D17" s="85"/>
    </row>
    <row r="18" ht="36" customHeight="1" spans="1:4">
      <c r="A18" s="97" t="s">
        <v>3171</v>
      </c>
      <c r="B18" s="94"/>
      <c r="C18" s="94"/>
      <c r="D18" s="98"/>
    </row>
    <row r="19" ht="36" customHeight="1" spans="1:4">
      <c r="A19" s="82" t="s">
        <v>3172</v>
      </c>
      <c r="B19" s="95"/>
      <c r="C19" s="95"/>
      <c r="D19" s="99"/>
    </row>
    <row r="20" ht="36" customHeight="1" spans="1:4">
      <c r="A20" s="78" t="s">
        <v>3173</v>
      </c>
      <c r="B20" s="94"/>
      <c r="C20" s="100"/>
      <c r="D20" s="86"/>
    </row>
    <row r="21" ht="36" customHeight="1" spans="1:4">
      <c r="A21" s="101" t="s">
        <v>3174</v>
      </c>
      <c r="B21" s="94"/>
      <c r="C21" s="100"/>
      <c r="D21" s="86"/>
    </row>
    <row r="22" ht="36" customHeight="1" spans="1:4">
      <c r="A22" s="97" t="s">
        <v>3175</v>
      </c>
      <c r="B22" s="94"/>
      <c r="C22" s="94"/>
      <c r="D22" s="86"/>
    </row>
    <row r="23" spans="1:4">
      <c r="A23" s="102" t="s">
        <v>3160</v>
      </c>
      <c r="B23" s="102"/>
      <c r="C23" s="102"/>
      <c r="D23" s="102"/>
    </row>
    <row r="24" spans="1:4">
      <c r="A24" s="103"/>
      <c r="B24" s="103"/>
      <c r="C24" s="103"/>
      <c r="D24" s="103"/>
    </row>
    <row r="25" spans="1:4">
      <c r="B25" s="104"/>
      <c r="C25" s="104"/>
    </row>
    <row r="26" spans="1:4">
      <c r="B26" s="104"/>
      <c r="C26" s="104"/>
    </row>
  </sheetData>
  <sheetProtection algorithmName="SHA-512" hashValue="U11pbJCXX888W1otHfUXC/1enKXHy5zDLqCYJb/hPfwuy3CvNi1nG7rLQPxkbiPBMvLHiZPVxJ6v7BeUgZGifg==" saltValue="EHn+ULOZ57omzQiNBZcD1Q==" spinCount="100000" sheet="1" selectLockedCells="1" selectUnlockedCells="1" objects="1"/>
  <mergeCells count="2">
    <mergeCell ref="A1:D1"/>
    <mergeCell ref="A23:D24"/>
  </mergeCells>
  <conditionalFormatting sqref="D16">
    <cfRule type="cellIs" dxfId="5" priority="4" stopIfTrue="1" operator="lessThan">
      <formula>0</formula>
    </cfRule>
  </conditionalFormatting>
  <conditionalFormatting sqref="D21:D22">
    <cfRule type="cellIs" dxfId="3" priority="2" stopIfTrue="1" operator="lessThanOrEqual">
      <formula>-1</formula>
    </cfRule>
  </conditionalFormatting>
  <conditionalFormatting sqref="D5:D7 D10:D13 D16:D17 D20">
    <cfRule type="cellIs" dxfId="3" priority="3" stopIfTrue="1" operator="lessThanOrEqual">
      <formula>-1</formula>
    </cfRule>
  </conditionalFormatting>
  <conditionalFormatting sqref="B14:B22 C18:C19 C22">
    <cfRule type="cellIs" dxfId="5" priority="1" stopIfTrue="1" operator="lessThan">
      <formula>0</formula>
    </cfRule>
  </conditionalFormatting>
  <printOptions horizontalCentered="1"/>
  <pageMargins left="0.471527777777778" right="0.393055555555556" top="0.747916666666667" bottom="0.747916666666667" header="0.313888888888889" footer="0.313888888888889"/>
  <pageSetup paperSize="9" scale="75" orientation="portrait"/>
  <headerFooter alignWithMargins="0">
    <oddFooter>&amp;C&amp;16- &amp;P -</oddFooter>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19"/>
  <sheetViews>
    <sheetView workbookViewId="0">
      <selection activeCell="I18" sqref="I18"/>
    </sheetView>
  </sheetViews>
  <sheetFormatPr defaultColWidth="10" defaultRowHeight="13.5" outlineLevelCol="6"/>
  <cols>
    <col min="1" max="1" width="24.6333333333333" style="10" customWidth="1"/>
    <col min="2" max="7" width="15.6333333333333" style="22" customWidth="1"/>
    <col min="8" max="8" width="9.75833333333333" style="10" customWidth="1"/>
    <col min="9" max="16384" width="10" style="10"/>
  </cols>
  <sheetData>
    <row r="1" ht="30" customHeight="1" spans="1:7">
      <c r="A1" s="42"/>
    </row>
    <row r="2" ht="28.7" customHeight="1" spans="1:7">
      <c r="A2" s="58" t="s">
        <v>3178</v>
      </c>
      <c r="B2" s="59"/>
      <c r="C2" s="59"/>
      <c r="D2" s="59"/>
      <c r="E2" s="59"/>
      <c r="F2" s="59"/>
      <c r="G2" s="59"/>
    </row>
    <row r="3" ht="23.1" customHeight="1" spans="1:7">
      <c r="A3" s="48"/>
      <c r="B3" s="60"/>
      <c r="F3" s="61" t="s">
        <v>3179</v>
      </c>
      <c r="G3" s="61"/>
    </row>
    <row r="4" ht="30" customHeight="1" spans="1:7">
      <c r="A4" s="54" t="s">
        <v>3180</v>
      </c>
      <c r="B4" s="62" t="s">
        <v>3181</v>
      </c>
      <c r="C4" s="62"/>
      <c r="D4" s="62"/>
      <c r="E4" s="62" t="s">
        <v>3182</v>
      </c>
      <c r="F4" s="62"/>
      <c r="G4" s="62"/>
    </row>
    <row r="5" ht="30" customHeight="1" spans="1:7">
      <c r="A5" s="54"/>
      <c r="B5" s="63"/>
      <c r="C5" s="62" t="s">
        <v>3183</v>
      </c>
      <c r="D5" s="62" t="s">
        <v>3184</v>
      </c>
      <c r="E5" s="63"/>
      <c r="F5" s="62" t="s">
        <v>3183</v>
      </c>
      <c r="G5" s="62" t="s">
        <v>3184</v>
      </c>
    </row>
    <row r="6" ht="30" customHeight="1" spans="1:7">
      <c r="A6" s="54" t="s">
        <v>3185</v>
      </c>
      <c r="B6" s="62" t="s">
        <v>3186</v>
      </c>
      <c r="C6" s="62" t="s">
        <v>3187</v>
      </c>
      <c r="D6" s="62" t="s">
        <v>3188</v>
      </c>
      <c r="E6" s="62" t="s">
        <v>3189</v>
      </c>
      <c r="F6" s="62" t="s">
        <v>3190</v>
      </c>
      <c r="G6" s="62" t="s">
        <v>3191</v>
      </c>
    </row>
    <row r="7" ht="30" customHeight="1" spans="1:7">
      <c r="A7" s="38" t="s">
        <v>3192</v>
      </c>
      <c r="B7" s="64">
        <v>31.19</v>
      </c>
      <c r="C7" s="64">
        <v>8.2</v>
      </c>
      <c r="D7" s="64">
        <v>22.99</v>
      </c>
      <c r="E7" s="64">
        <v>30.17</v>
      </c>
      <c r="F7" s="64">
        <v>7.81</v>
      </c>
      <c r="G7" s="64">
        <v>22.36</v>
      </c>
    </row>
    <row r="8" ht="30" customHeight="1" spans="1:7">
      <c r="A8" s="40"/>
      <c r="B8" s="63"/>
      <c r="C8" s="63"/>
      <c r="D8" s="63"/>
      <c r="E8" s="63"/>
      <c r="F8" s="63"/>
      <c r="G8" s="63"/>
    </row>
    <row r="9" ht="44.1" customHeight="1" spans="1:7">
      <c r="A9" s="38"/>
      <c r="B9" s="63"/>
      <c r="C9" s="63"/>
      <c r="D9" s="63"/>
      <c r="E9" s="63"/>
      <c r="F9" s="63"/>
      <c r="G9" s="63"/>
    </row>
    <row r="10" ht="30" customHeight="1" spans="1:7">
      <c r="A10" s="38"/>
      <c r="B10" s="63"/>
      <c r="C10" s="63"/>
      <c r="D10" s="63"/>
      <c r="E10" s="63"/>
      <c r="F10" s="63"/>
      <c r="G10" s="63"/>
    </row>
    <row r="11" ht="30" customHeight="1" spans="1:7">
      <c r="A11" s="38"/>
      <c r="B11" s="63"/>
      <c r="C11" s="63"/>
      <c r="D11" s="63"/>
      <c r="E11" s="63"/>
      <c r="F11" s="63"/>
      <c r="G11" s="63"/>
    </row>
    <row r="12" ht="30" customHeight="1" spans="1:7">
      <c r="A12" s="38"/>
      <c r="B12" s="63"/>
      <c r="C12" s="63"/>
      <c r="D12" s="63"/>
      <c r="E12" s="63"/>
      <c r="F12" s="63"/>
      <c r="G12" s="63"/>
    </row>
    <row r="13" s="9" customFormat="1" ht="24.95" customHeight="1" spans="1:7">
      <c r="A13" s="41" t="s">
        <v>3193</v>
      </c>
      <c r="B13" s="65"/>
      <c r="C13" s="65"/>
      <c r="D13" s="65"/>
      <c r="E13" s="65"/>
      <c r="F13" s="65"/>
      <c r="G13" s="65"/>
    </row>
    <row r="14" s="9" customFormat="1" ht="24.95" customHeight="1" spans="1:7">
      <c r="A14" s="41" t="s">
        <v>3194</v>
      </c>
      <c r="B14" s="65"/>
      <c r="C14" s="65"/>
      <c r="D14" s="65"/>
      <c r="E14" s="65"/>
      <c r="F14" s="65"/>
      <c r="G14" s="65"/>
    </row>
    <row r="15" ht="18" customHeight="1" spans="1:7">
      <c r="A15" s="42"/>
      <c r="B15" s="66"/>
      <c r="C15" s="66"/>
      <c r="D15" s="66"/>
      <c r="E15" s="66"/>
      <c r="F15" s="66"/>
      <c r="G15" s="66"/>
    </row>
    <row r="16" ht="18" customHeight="1" spans="1:7">
      <c r="A16" s="42"/>
      <c r="B16" s="66"/>
      <c r="C16" s="66"/>
      <c r="D16" s="66"/>
      <c r="E16" s="66"/>
      <c r="F16" s="66"/>
      <c r="G16" s="66"/>
    </row>
    <row r="17" ht="18" customHeight="1" spans="1:7">
      <c r="A17" s="42"/>
      <c r="B17" s="66"/>
      <c r="C17" s="66"/>
      <c r="D17" s="66"/>
      <c r="E17" s="66"/>
      <c r="F17" s="66"/>
      <c r="G17" s="66"/>
    </row>
    <row r="18" ht="18" customHeight="1" spans="1:7">
      <c r="A18" s="42"/>
      <c r="B18" s="66"/>
      <c r="C18" s="66"/>
      <c r="D18" s="66"/>
      <c r="E18" s="66"/>
      <c r="F18" s="66"/>
      <c r="G18" s="66"/>
    </row>
    <row r="19" ht="14.1" customHeight="1" spans="1:7">
      <c r="A19" s="42"/>
      <c r="B19" s="66"/>
      <c r="C19" s="66"/>
      <c r="D19" s="66"/>
      <c r="E19" s="66"/>
      <c r="F19" s="66"/>
      <c r="G19" s="66"/>
    </row>
  </sheetData>
  <sheetProtection algorithmName="SHA-512" hashValue="xRsxdEF8wiC8PZ0TJFIDrjAzN16+Is24JW2xCCB9Vc5onLdI5lCcj/sNFnCQVeUI2lJ8fjO8PYT8eEk97pnKzA==" saltValue="6BenB4RIh6dCUc2ti8MUYQ==" spinCount="100000" sheet="1" selectLockedCells="1" selectUnlockedCells="1" objects="1"/>
  <mergeCells count="7">
    <mergeCell ref="A2:G2"/>
    <mergeCell ref="F3:G3"/>
    <mergeCell ref="B4:D4"/>
    <mergeCell ref="E4:G4"/>
    <mergeCell ref="A13:G13"/>
    <mergeCell ref="A14:G14"/>
    <mergeCell ref="A4:A5"/>
  </mergeCells>
  <printOptions horizontalCentered="1"/>
  <pageMargins left="0.707638888888889" right="0.707638888888889" top="0.629166666666667" bottom="0.751388888888889" header="0.30625" footer="0.30625"/>
  <pageSetup paperSize="9" fitToHeight="200" orientation="landscape"/>
  <headerFooter>
    <oddFooter>&amp;C&amp;16- &amp;P -</oddFooter>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19"/>
  <sheetViews>
    <sheetView workbookViewId="0">
      <selection activeCell="A15" sqref="A15:C15"/>
    </sheetView>
  </sheetViews>
  <sheetFormatPr defaultColWidth="10" defaultRowHeight="13.5" outlineLevelCol="6"/>
  <cols>
    <col min="1" max="1" width="62.2583333333333" style="10" customWidth="1"/>
    <col min="2" max="3" width="28.6333333333333" style="10" customWidth="1"/>
    <col min="4" max="4" width="9.75833333333333" style="10" customWidth="1"/>
    <col min="5" max="16384" width="10" style="10"/>
  </cols>
  <sheetData>
    <row r="1" ht="23.1" customHeight="1"/>
    <row r="2" ht="14.25" customHeight="1" spans="1:7">
      <c r="A2" s="42"/>
    </row>
    <row r="3" ht="28.7" customHeight="1" spans="1:7">
      <c r="A3" s="36" t="s">
        <v>3195</v>
      </c>
      <c r="B3" s="36"/>
      <c r="C3" s="36"/>
    </row>
    <row r="4" ht="27" customHeight="1" spans="1:7">
      <c r="A4" s="48"/>
      <c r="B4" s="48"/>
      <c r="C4" s="49" t="s">
        <v>3179</v>
      </c>
    </row>
    <row r="5" s="52" customFormat="1" ht="24" customHeight="1" spans="1:7">
      <c r="A5" s="54" t="s">
        <v>3196</v>
      </c>
      <c r="B5" s="54" t="s">
        <v>3135</v>
      </c>
      <c r="C5" s="54" t="s">
        <v>3197</v>
      </c>
    </row>
    <row r="6" s="52" customFormat="1" ht="32.1" customHeight="1" spans="1:7">
      <c r="A6" s="44" t="s">
        <v>3198</v>
      </c>
      <c r="B6" s="50">
        <v>7.34</v>
      </c>
      <c r="C6" s="50">
        <v>7.23</v>
      </c>
    </row>
    <row r="7" s="52" customFormat="1" ht="32.1" customHeight="1" spans="1:7">
      <c r="A7" s="44" t="s">
        <v>3199</v>
      </c>
      <c r="B7" s="51">
        <v>7.83</v>
      </c>
      <c r="C7" s="51">
        <v>8.2</v>
      </c>
    </row>
    <row r="8" s="52" customFormat="1" ht="32.1" customHeight="1" spans="1:7">
      <c r="A8" s="44" t="s">
        <v>3200</v>
      </c>
      <c r="B8" s="51">
        <v>1.04</v>
      </c>
      <c r="C8" s="50">
        <v>1.38</v>
      </c>
    </row>
    <row r="9" s="52" customFormat="1" ht="30" customHeight="1" spans="1:7">
      <c r="A9" s="40" t="s">
        <v>3201</v>
      </c>
      <c r="B9" s="51"/>
      <c r="C9" s="50"/>
    </row>
    <row r="10" s="52" customFormat="1" ht="32.1" customHeight="1" spans="1:7">
      <c r="A10" s="40" t="s">
        <v>3202</v>
      </c>
      <c r="B10" s="51">
        <v>1.04</v>
      </c>
      <c r="C10" s="50">
        <v>1.38</v>
      </c>
    </row>
    <row r="11" s="52" customFormat="1" ht="32.1" customHeight="1" spans="1:7">
      <c r="A11" s="44" t="s">
        <v>3203</v>
      </c>
      <c r="B11" s="50">
        <v>1.15</v>
      </c>
      <c r="C11" s="51">
        <v>0.8</v>
      </c>
    </row>
    <row r="12" s="52" customFormat="1" ht="32.1" customHeight="1" spans="1:7">
      <c r="A12" s="44" t="s">
        <v>3204</v>
      </c>
      <c r="B12" s="51">
        <v>7.23</v>
      </c>
      <c r="C12" s="51">
        <v>7.81</v>
      </c>
    </row>
    <row r="13" s="52" customFormat="1" ht="32.1" customHeight="1" spans="1:7">
      <c r="A13" s="44" t="s">
        <v>3205</v>
      </c>
      <c r="B13" s="51"/>
      <c r="C13" s="51"/>
    </row>
    <row r="14" s="52" customFormat="1" ht="32.1" customHeight="1" spans="1:7">
      <c r="A14" s="44" t="s">
        <v>3206</v>
      </c>
      <c r="B14" s="51">
        <v>8.2</v>
      </c>
      <c r="C14" s="51">
        <f>B14</f>
        <v>8.2</v>
      </c>
    </row>
    <row r="15" s="53" customFormat="1" ht="69" customHeight="1" spans="1:7">
      <c r="A15" s="55" t="s">
        <v>3207</v>
      </c>
      <c r="B15" s="55"/>
      <c r="C15" s="55"/>
      <c r="D15" s="56"/>
      <c r="E15" s="56"/>
      <c r="F15" s="56"/>
      <c r="G15" s="56"/>
    </row>
    <row r="16" spans="1:7">
      <c r="A16" s="48"/>
      <c r="B16" s="48"/>
      <c r="C16" s="48"/>
    </row>
    <row r="17" spans="5:6">
      <c r="E17" s="57"/>
    </row>
    <row r="19" spans="5:6">
      <c r="F19" s="57"/>
    </row>
  </sheetData>
  <sheetProtection algorithmName="SHA-512" hashValue="AhCEenhRUAAHLeOBKyUYJyGSozUebMxAKKnrou8U7yCUncdKL/2XlU/MUI5LFcygW0+vN8Yt5lxEsB7udSMC+A==" saltValue="isslFf22UrPSD2V+EXOpzA==" spinCount="100000" sheet="1" selectLockedCells="1" selectUnlockedCells="1" objects="1"/>
  <mergeCells count="2">
    <mergeCell ref="A3:C3"/>
    <mergeCell ref="A15:C15"/>
  </mergeCells>
  <printOptions horizontalCentered="1"/>
  <pageMargins left="0.707638888888889" right="0.707638888888889" top="0.751388888888889" bottom="0.751388888888889" header="0.30625" footer="0.30625"/>
  <pageSetup paperSize="9" fitToHeight="200" orientation="landscape"/>
  <headerFooter>
    <oddFooter>&amp;C&amp;16- &amp;P -</oddFooter>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16"/>
  <sheetViews>
    <sheetView workbookViewId="0">
      <selection activeCell="E15" sqref="E15"/>
    </sheetView>
  </sheetViews>
  <sheetFormatPr defaultColWidth="10" defaultRowHeight="13.5" outlineLevelCol="6"/>
  <cols>
    <col min="1" max="1" width="60" style="10" customWidth="1"/>
    <col min="2" max="3" width="25.6333333333333" style="10" customWidth="1"/>
    <col min="4" max="4" width="9.75833333333333" style="10" customWidth="1"/>
    <col min="5" max="16384" width="10" style="10"/>
  </cols>
  <sheetData>
    <row r="1" ht="23.1" customHeight="1"/>
    <row r="2" ht="14.25" customHeight="1" spans="1:7">
      <c r="A2" s="42"/>
    </row>
    <row r="3" ht="28.7" customHeight="1" spans="1:7">
      <c r="A3" s="36" t="s">
        <v>3208</v>
      </c>
      <c r="B3" s="36"/>
      <c r="C3" s="36"/>
    </row>
    <row r="4" ht="27" customHeight="1" spans="1:7">
      <c r="A4" s="48"/>
      <c r="B4" s="48"/>
      <c r="C4" s="49" t="s">
        <v>3179</v>
      </c>
    </row>
    <row r="5" ht="24" customHeight="1" spans="1:7">
      <c r="A5" s="15" t="s">
        <v>3196</v>
      </c>
      <c r="B5" s="15" t="s">
        <v>3135</v>
      </c>
      <c r="C5" s="15" t="s">
        <v>3197</v>
      </c>
    </row>
    <row r="6" ht="32.1" customHeight="1" spans="1:7">
      <c r="A6" s="44" t="s">
        <v>3198</v>
      </c>
      <c r="B6" s="50">
        <v>7.34</v>
      </c>
      <c r="C6" s="50">
        <v>7.23</v>
      </c>
    </row>
    <row r="7" ht="32.1" customHeight="1" spans="1:7">
      <c r="A7" s="44" t="s">
        <v>3199</v>
      </c>
      <c r="B7" s="51">
        <f>7.83-0.89</f>
        <v>6.94</v>
      </c>
      <c r="C7" s="51">
        <v>8.2</v>
      </c>
    </row>
    <row r="8" ht="32.1" customHeight="1" spans="1:7">
      <c r="A8" s="44" t="s">
        <v>3200</v>
      </c>
      <c r="B8" s="51">
        <v>1.04</v>
      </c>
      <c r="C8" s="50">
        <v>1.38</v>
      </c>
    </row>
    <row r="9" ht="32.1" customHeight="1" spans="1:7">
      <c r="A9" s="40" t="s">
        <v>3201</v>
      </c>
      <c r="B9" s="51"/>
      <c r="C9" s="50"/>
    </row>
    <row r="10" ht="32.1" customHeight="1" spans="1:7">
      <c r="A10" s="40" t="s">
        <v>3202</v>
      </c>
      <c r="B10" s="51">
        <v>1.04</v>
      </c>
      <c r="C10" s="50">
        <v>1.38</v>
      </c>
    </row>
    <row r="11" ht="32.1" customHeight="1" spans="1:7">
      <c r="A11" s="44" t="s">
        <v>3203</v>
      </c>
      <c r="B11" s="50">
        <v>1.15</v>
      </c>
      <c r="C11" s="51">
        <v>0.8</v>
      </c>
    </row>
    <row r="12" ht="32.1" customHeight="1" spans="1:7">
      <c r="A12" s="44" t="s">
        <v>3204</v>
      </c>
      <c r="B12" s="51">
        <v>7.23</v>
      </c>
      <c r="C12" s="51">
        <v>7.81</v>
      </c>
    </row>
    <row r="13" ht="32.1" customHeight="1" spans="1:7">
      <c r="A13" s="44" t="s">
        <v>3205</v>
      </c>
      <c r="B13" s="51"/>
      <c r="C13" s="51"/>
    </row>
    <row r="14" ht="32.1" customHeight="1" spans="1:7">
      <c r="A14" s="44" t="s">
        <v>3206</v>
      </c>
      <c r="B14" s="51">
        <v>8.2</v>
      </c>
      <c r="C14" s="51">
        <f>B14</f>
        <v>8.2</v>
      </c>
    </row>
    <row r="15" s="9" customFormat="1" ht="69" customHeight="1" spans="1:7">
      <c r="A15" s="20" t="s">
        <v>3209</v>
      </c>
      <c r="B15" s="20"/>
      <c r="C15" s="20"/>
      <c r="D15" s="41"/>
      <c r="E15" s="41"/>
      <c r="F15" s="41"/>
      <c r="G15" s="41"/>
    </row>
    <row r="16" spans="1:7">
      <c r="A16" s="48"/>
      <c r="B16" s="48"/>
      <c r="C16" s="48"/>
    </row>
  </sheetData>
  <sheetProtection algorithmName="SHA-512" hashValue="ahrY+Hj0py1TQHhn5uO/wkCIE2tPGzRYCyJ4ejWfYjUf6pd8l3IrJZFefbIwph8LOPJZuTiVjlw/0mqfULJaPg==" saltValue="GBFCH7Xki6O8eaweHSlbkw==" spinCount="100000" sheet="1" selectLockedCells="1" selectUnlockedCells="1" objects="1"/>
  <mergeCells count="2">
    <mergeCell ref="A3:C3"/>
    <mergeCell ref="A15:C15"/>
  </mergeCells>
  <printOptions horizontalCentered="1"/>
  <pageMargins left="0.707638888888889" right="0.707638888888889" top="0.354166666666667" bottom="0.471527777777778" header="0.30625" footer="0.30625"/>
  <pageSetup paperSize="9" fitToHeight="200" orientation="landscape"/>
  <headerFooter>
    <oddFooter>&amp;C&amp;16- &amp;P -</oddFooter>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C14"/>
  <sheetViews>
    <sheetView workbookViewId="0">
      <selection activeCell="C12" sqref="C12"/>
    </sheetView>
  </sheetViews>
  <sheetFormatPr defaultColWidth="10" defaultRowHeight="13.5" outlineLevelCol="2"/>
  <cols>
    <col min="1" max="1" width="60.5" style="10" customWidth="1"/>
    <col min="2" max="3" width="25.6333333333333" style="10" customWidth="1"/>
    <col min="4" max="4" width="9.75833333333333" style="10" customWidth="1"/>
    <col min="5" max="16384" width="10" style="10"/>
  </cols>
  <sheetData>
    <row r="1" ht="24" customHeight="1"/>
    <row r="2" ht="14.25" customHeight="1" spans="1:3">
      <c r="A2" s="42"/>
    </row>
    <row r="3" ht="28.7" customHeight="1" spans="1:3">
      <c r="A3" s="36" t="s">
        <v>3210</v>
      </c>
      <c r="B3" s="36"/>
      <c r="C3" s="36"/>
    </row>
    <row r="4" ht="24.95" customHeight="1" spans="1:3">
      <c r="A4" s="48"/>
      <c r="B4" s="48"/>
      <c r="C4" s="49" t="s">
        <v>3179</v>
      </c>
    </row>
    <row r="5" ht="32.1" customHeight="1" spans="1:3">
      <c r="A5" s="15" t="s">
        <v>3196</v>
      </c>
      <c r="B5" s="15" t="s">
        <v>3135</v>
      </c>
      <c r="C5" s="15" t="s">
        <v>3197</v>
      </c>
    </row>
    <row r="6" ht="32.1" customHeight="1" spans="1:3">
      <c r="A6" s="44" t="s">
        <v>3211</v>
      </c>
      <c r="B6" s="45">
        <v>15.8</v>
      </c>
      <c r="C6" s="46">
        <v>16.78</v>
      </c>
    </row>
    <row r="7" ht="32.1" customHeight="1" spans="1:3">
      <c r="A7" s="44" t="s">
        <v>3212</v>
      </c>
      <c r="B7" s="45">
        <f>17.37-0.0415</f>
        <v>17.33</v>
      </c>
      <c r="C7" s="45">
        <v>22.99</v>
      </c>
    </row>
    <row r="8" ht="32.1" customHeight="1" spans="1:3">
      <c r="A8" s="44" t="s">
        <v>3213</v>
      </c>
      <c r="B8" s="45">
        <v>2.27</v>
      </c>
      <c r="C8" s="46">
        <v>5.98</v>
      </c>
    </row>
    <row r="9" ht="32.1" customHeight="1" spans="1:3">
      <c r="A9" s="44" t="s">
        <v>3214</v>
      </c>
      <c r="B9" s="45">
        <v>2.4</v>
      </c>
      <c r="C9" s="45">
        <v>0.41</v>
      </c>
    </row>
    <row r="10" ht="32.1" customHeight="1" spans="1:3">
      <c r="A10" s="44" t="s">
        <v>3215</v>
      </c>
      <c r="B10" s="45">
        <v>16.78</v>
      </c>
      <c r="C10" s="45">
        <v>22.36</v>
      </c>
    </row>
    <row r="11" ht="32.1" customHeight="1" spans="1:3">
      <c r="A11" s="44" t="s">
        <v>3216</v>
      </c>
      <c r="B11" s="45"/>
      <c r="C11" s="45"/>
    </row>
    <row r="12" ht="32.1" customHeight="1" spans="1:3">
      <c r="A12" s="44" t="s">
        <v>3217</v>
      </c>
      <c r="B12" s="45">
        <v>17.37</v>
      </c>
      <c r="C12" s="45">
        <v>17.37</v>
      </c>
    </row>
    <row r="13" s="9" customFormat="1" ht="72" customHeight="1" spans="1:3">
      <c r="A13" s="20" t="s">
        <v>3218</v>
      </c>
      <c r="B13" s="20"/>
      <c r="C13" s="20"/>
    </row>
    <row r="14" ht="30.95" customHeight="1" spans="1:3">
      <c r="A14" s="47"/>
      <c r="B14" s="47"/>
      <c r="C14" s="47"/>
    </row>
  </sheetData>
  <sheetProtection algorithmName="SHA-512" hashValue="jKP4nIoYaGvPKg23eyPwp69CyVro/GgtMMqi1cW5mwgC4u04b+ZiDDdMFu4wa/PjOVM72kCqz9ZsJrR/uckWuA==" saltValue="+4djZixWDHHv2+Zqt6blPw==" spinCount="100000" sheet="1" selectLockedCells="1" selectUnlockedCells="1" objects="1"/>
  <mergeCells count="3">
    <mergeCell ref="A3:C3"/>
    <mergeCell ref="A13:C13"/>
    <mergeCell ref="A14:C14"/>
  </mergeCells>
  <printOptions horizontalCentered="1"/>
  <pageMargins left="0.707638888888889" right="0.707638888888889" top="0.751388888888889" bottom="0.751388888888889" header="0.30625" footer="0.30625"/>
  <pageSetup paperSize="9" fitToHeight="200" orientation="landscape"/>
  <headerFooter>
    <oddFooter>&amp;C&amp;16- &amp;P -</oddFooter>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C14"/>
  <sheetViews>
    <sheetView workbookViewId="0">
      <selection activeCell="F13" sqref="F13"/>
    </sheetView>
  </sheetViews>
  <sheetFormatPr defaultColWidth="10" defaultRowHeight="13.5" outlineLevelCol="2"/>
  <cols>
    <col min="1" max="1" width="59.3833333333333" style="10" customWidth="1"/>
    <col min="2" max="3" width="25.6333333333333" style="10" customWidth="1"/>
    <col min="4" max="4" width="9.75833333333333" style="10" customWidth="1"/>
    <col min="5" max="16384" width="10" style="10"/>
  </cols>
  <sheetData>
    <row r="1" ht="24" customHeight="1"/>
    <row r="2" ht="14.25" customHeight="1" spans="1:3">
      <c r="A2" s="42"/>
    </row>
    <row r="3" ht="28.7" customHeight="1" spans="1:3">
      <c r="A3" s="36" t="s">
        <v>3219</v>
      </c>
      <c r="B3" s="36"/>
      <c r="C3" s="36"/>
    </row>
    <row r="4" s="8" customFormat="1" ht="24.95" customHeight="1" spans="1:3">
      <c r="A4" s="43"/>
      <c r="B4" s="43"/>
      <c r="C4" s="26" t="s">
        <v>3179</v>
      </c>
    </row>
    <row r="5" s="8" customFormat="1" ht="32.1" customHeight="1" spans="1:3">
      <c r="A5" s="15" t="s">
        <v>3196</v>
      </c>
      <c r="B5" s="15" t="s">
        <v>3135</v>
      </c>
      <c r="C5" s="15" t="s">
        <v>3197</v>
      </c>
    </row>
    <row r="6" s="8" customFormat="1" ht="32.1" customHeight="1" spans="1:3">
      <c r="A6" s="44" t="s">
        <v>3211</v>
      </c>
      <c r="B6" s="45">
        <v>15.8</v>
      </c>
      <c r="C6" s="46">
        <v>16.78</v>
      </c>
    </row>
    <row r="7" s="8" customFormat="1" ht="32.1" customHeight="1" spans="1:3">
      <c r="A7" s="44" t="s">
        <v>3212</v>
      </c>
      <c r="B7" s="45">
        <f>17.37-0.0415</f>
        <v>17.33</v>
      </c>
      <c r="C7" s="45">
        <v>22.99</v>
      </c>
    </row>
    <row r="8" s="8" customFormat="1" ht="32.1" customHeight="1" spans="1:3">
      <c r="A8" s="44" t="s">
        <v>3213</v>
      </c>
      <c r="B8" s="45">
        <v>2.27</v>
      </c>
      <c r="C8" s="46">
        <v>5.98</v>
      </c>
    </row>
    <row r="9" s="8" customFormat="1" ht="32.1" customHeight="1" spans="1:3">
      <c r="A9" s="44" t="s">
        <v>3214</v>
      </c>
      <c r="B9" s="45">
        <v>2.4</v>
      </c>
      <c r="C9" s="45">
        <v>0.41</v>
      </c>
    </row>
    <row r="10" s="8" customFormat="1" ht="32.1" customHeight="1" spans="1:3">
      <c r="A10" s="44" t="s">
        <v>3215</v>
      </c>
      <c r="B10" s="45">
        <v>16.78</v>
      </c>
      <c r="C10" s="45">
        <v>22.36</v>
      </c>
    </row>
    <row r="11" s="8" customFormat="1" ht="32.1" customHeight="1" spans="1:3">
      <c r="A11" s="44" t="s">
        <v>3216</v>
      </c>
      <c r="B11" s="45"/>
      <c r="C11" s="45"/>
    </row>
    <row r="12" s="8" customFormat="1" ht="32.1" customHeight="1" spans="1:3">
      <c r="A12" s="44" t="s">
        <v>3217</v>
      </c>
      <c r="B12" s="45">
        <v>17.37</v>
      </c>
      <c r="C12" s="45">
        <f>B12</f>
        <v>17.37</v>
      </c>
    </row>
    <row r="13" s="9" customFormat="1" ht="65.1" customHeight="1" spans="1:3">
      <c r="A13" s="20" t="s">
        <v>3220</v>
      </c>
      <c r="B13" s="20"/>
      <c r="C13" s="20"/>
    </row>
    <row r="14" ht="30.95" customHeight="1" spans="1:3">
      <c r="A14" s="47"/>
      <c r="B14" s="47"/>
      <c r="C14" s="47"/>
    </row>
  </sheetData>
  <sheetProtection algorithmName="SHA-512" hashValue="KtCf987U3MbLLbW959uYbD/B/e6gNzbhAMv6F6CFwfjKiqbHE/4Je++TwBCBBLT4pNrtkFJv2fZST/h2JVg3qg==" saltValue="hI/qKG780gMN6TuectDjcg==" spinCount="100000" sheet="1" selectLockedCells="1" selectUnlockedCells="1" objects="1"/>
  <mergeCells count="3">
    <mergeCell ref="A3:C3"/>
    <mergeCell ref="A13:C13"/>
    <mergeCell ref="A14:C14"/>
  </mergeCells>
  <printOptions horizontalCentered="1"/>
  <pageMargins left="0.707638888888889" right="0.707638888888889" top="0.751388888888889" bottom="0.751388888888889" header="0.30625" footer="0.30625"/>
  <pageSetup paperSize="9" fitToHeight="200" orientation="landscape"/>
  <headerFooter>
    <oddFooter>&amp;C&amp;16- &amp;P -</oddFooter>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7"/>
  <sheetViews>
    <sheetView view="pageBreakPreview" zoomScaleNormal="100" workbookViewId="0">
      <selection activeCell="H12" sqref="H12"/>
    </sheetView>
  </sheetViews>
  <sheetFormatPr defaultColWidth="10" defaultRowHeight="13.5" outlineLevelCol="3"/>
  <cols>
    <col min="1" max="1" width="36" style="10" customWidth="1"/>
    <col min="2" max="4" width="15.6333333333333" style="10" customWidth="1"/>
    <col min="5" max="5" width="9.75833333333333" style="10" customWidth="1"/>
    <col min="6" max="16384" width="10" style="10"/>
  </cols>
  <sheetData>
    <row r="1" ht="21.95" customHeight="1"/>
    <row r="2" ht="14.25" customHeight="1" spans="1:4">
      <c r="A2" s="35"/>
    </row>
    <row r="3" ht="63" customHeight="1" spans="1:4">
      <c r="A3" s="36" t="s">
        <v>3221</v>
      </c>
      <c r="B3" s="36"/>
      <c r="C3" s="36"/>
      <c r="D3" s="36"/>
    </row>
    <row r="4" s="8" customFormat="1" ht="30" customHeight="1" spans="1:4">
      <c r="D4" s="26" t="s">
        <v>3179</v>
      </c>
    </row>
    <row r="5" s="8" customFormat="1" ht="24.95" customHeight="1" spans="1:4">
      <c r="A5" s="15" t="s">
        <v>3196</v>
      </c>
      <c r="B5" s="15" t="s">
        <v>3222</v>
      </c>
      <c r="C5" s="15" t="s">
        <v>3223</v>
      </c>
      <c r="D5" s="15" t="s">
        <v>3224</v>
      </c>
    </row>
    <row r="6" s="8" customFormat="1" ht="24.95" customHeight="1" spans="1:4">
      <c r="A6" s="37" t="s">
        <v>3225</v>
      </c>
      <c r="B6" s="38" t="s">
        <v>3226</v>
      </c>
      <c r="C6" s="39">
        <f>C7+C9</f>
        <v>7.36</v>
      </c>
      <c r="D6" s="39">
        <f>D7+D9</f>
        <v>7.36</v>
      </c>
    </row>
    <row r="7" s="8" customFormat="1" ht="24.95" customHeight="1" spans="1:4">
      <c r="A7" s="40" t="s">
        <v>3227</v>
      </c>
      <c r="B7" s="38" t="s">
        <v>3187</v>
      </c>
      <c r="C7" s="39">
        <v>1.38</v>
      </c>
      <c r="D7" s="39">
        <v>1.38</v>
      </c>
    </row>
    <row r="8" s="8" customFormat="1" ht="24.95" customHeight="1" spans="1:4">
      <c r="A8" s="40" t="s">
        <v>3228</v>
      </c>
      <c r="B8" s="38" t="s">
        <v>3188</v>
      </c>
      <c r="C8" s="39">
        <v>1.38</v>
      </c>
      <c r="D8" s="39">
        <v>1.38</v>
      </c>
    </row>
    <row r="9" s="8" customFormat="1" ht="24.95" customHeight="1" spans="1:4">
      <c r="A9" s="40" t="s">
        <v>3229</v>
      </c>
      <c r="B9" s="38" t="s">
        <v>3230</v>
      </c>
      <c r="C9" s="39">
        <v>5.98</v>
      </c>
      <c r="D9" s="39">
        <v>5.98</v>
      </c>
    </row>
    <row r="10" s="8" customFormat="1" ht="24.95" customHeight="1" spans="1:4">
      <c r="A10" s="40" t="s">
        <v>3228</v>
      </c>
      <c r="B10" s="38" t="s">
        <v>3190</v>
      </c>
      <c r="C10" s="39">
        <v>4.67</v>
      </c>
      <c r="D10" s="39">
        <v>4.67</v>
      </c>
    </row>
    <row r="11" s="8" customFormat="1" ht="24.95" customHeight="1" spans="1:4">
      <c r="A11" s="37" t="s">
        <v>3231</v>
      </c>
      <c r="B11" s="38" t="s">
        <v>3232</v>
      </c>
      <c r="C11" s="39">
        <f>C12+C13</f>
        <v>6.18</v>
      </c>
      <c r="D11" s="39">
        <f>D12+D13</f>
        <v>6.18</v>
      </c>
    </row>
    <row r="12" s="8" customFormat="1" ht="24.95" customHeight="1" spans="1:4">
      <c r="A12" s="40" t="s">
        <v>3227</v>
      </c>
      <c r="B12" s="38" t="s">
        <v>3233</v>
      </c>
      <c r="C12" s="39">
        <v>1.47</v>
      </c>
      <c r="D12" s="39">
        <v>1.47</v>
      </c>
    </row>
    <row r="13" s="8" customFormat="1" ht="24.95" customHeight="1" spans="1:4">
      <c r="A13" s="40" t="s">
        <v>3229</v>
      </c>
      <c r="B13" s="38" t="s">
        <v>3234</v>
      </c>
      <c r="C13" s="39">
        <v>4.71</v>
      </c>
      <c r="D13" s="39">
        <v>4.71</v>
      </c>
    </row>
    <row r="14" s="8" customFormat="1" ht="24.95" customHeight="1" spans="1:4">
      <c r="A14" s="37" t="s">
        <v>3235</v>
      </c>
      <c r="B14" s="38" t="s">
        <v>3236</v>
      </c>
      <c r="C14" s="39">
        <f>C15+C16</f>
        <v>0.77</v>
      </c>
      <c r="D14" s="39">
        <f>D15+D16</f>
        <v>0.77</v>
      </c>
    </row>
    <row r="15" s="8" customFormat="1" ht="24.95" customHeight="1" spans="1:4">
      <c r="A15" s="40" t="s">
        <v>3227</v>
      </c>
      <c r="B15" s="38" t="s">
        <v>3237</v>
      </c>
      <c r="C15" s="39">
        <v>0.22</v>
      </c>
      <c r="D15" s="39">
        <v>0.22</v>
      </c>
    </row>
    <row r="16" s="8" customFormat="1" ht="24.95" customHeight="1" spans="1:4">
      <c r="A16" s="40" t="s">
        <v>3229</v>
      </c>
      <c r="B16" s="38" t="s">
        <v>3238</v>
      </c>
      <c r="C16" s="39">
        <v>0.55</v>
      </c>
      <c r="D16" s="39">
        <v>0.55</v>
      </c>
    </row>
    <row r="17" s="8" customFormat="1" ht="24.95" customHeight="1" spans="1:4">
      <c r="A17" s="37" t="s">
        <v>3239</v>
      </c>
      <c r="B17" s="38" t="s">
        <v>3240</v>
      </c>
      <c r="C17" s="39">
        <f>C18+C21</f>
        <v>1.17</v>
      </c>
      <c r="D17" s="39">
        <f>D18+D21</f>
        <v>1.17</v>
      </c>
    </row>
    <row r="18" s="8" customFormat="1" ht="24.95" customHeight="1" spans="1:4">
      <c r="A18" s="40" t="s">
        <v>3227</v>
      </c>
      <c r="B18" s="38" t="s">
        <v>3241</v>
      </c>
      <c r="C18" s="39">
        <f>C19+C20</f>
        <v>1.17</v>
      </c>
      <c r="D18" s="39">
        <f>D19+D20</f>
        <v>1.17</v>
      </c>
    </row>
    <row r="19" s="8" customFormat="1" ht="24.95" customHeight="1" spans="1:4">
      <c r="A19" s="40" t="s">
        <v>3242</v>
      </c>
      <c r="B19" s="38"/>
      <c r="C19" s="39">
        <v>1.05</v>
      </c>
      <c r="D19" s="39">
        <v>1.05</v>
      </c>
    </row>
    <row r="20" s="8" customFormat="1" ht="24.95" customHeight="1" spans="1:4">
      <c r="A20" s="40" t="s">
        <v>3243</v>
      </c>
      <c r="B20" s="38" t="s">
        <v>3244</v>
      </c>
      <c r="C20" s="39">
        <v>0.12</v>
      </c>
      <c r="D20" s="39">
        <v>0.12</v>
      </c>
    </row>
    <row r="21" s="8" customFormat="1" ht="24.95" customHeight="1" spans="1:4">
      <c r="A21" s="40" t="s">
        <v>3229</v>
      </c>
      <c r="B21" s="38" t="s">
        <v>3245</v>
      </c>
      <c r="C21" s="39">
        <f>C22+C23</f>
        <v>0</v>
      </c>
      <c r="D21" s="39">
        <f>D22+D23</f>
        <v>0</v>
      </c>
    </row>
    <row r="22" s="8" customFormat="1" ht="24.95" customHeight="1" spans="1:4">
      <c r="A22" s="40" t="s">
        <v>3242</v>
      </c>
      <c r="B22" s="38"/>
      <c r="C22" s="39">
        <v>0</v>
      </c>
      <c r="D22" s="39">
        <v>0</v>
      </c>
    </row>
    <row r="23" s="8" customFormat="1" ht="24.95" customHeight="1" spans="1:4">
      <c r="A23" s="40" t="s">
        <v>3246</v>
      </c>
      <c r="B23" s="38" t="s">
        <v>3247</v>
      </c>
      <c r="C23" s="39">
        <v>0</v>
      </c>
      <c r="D23" s="39">
        <v>0</v>
      </c>
    </row>
    <row r="24" s="8" customFormat="1" ht="24.95" customHeight="1" spans="1:4">
      <c r="A24" s="37" t="s">
        <v>3248</v>
      </c>
      <c r="B24" s="38" t="s">
        <v>3249</v>
      </c>
      <c r="C24" s="39">
        <f>C25+C26</f>
        <v>0.88</v>
      </c>
      <c r="D24" s="39">
        <f>D25+D26</f>
        <v>0.88</v>
      </c>
    </row>
    <row r="25" s="8" customFormat="1" ht="24.95" customHeight="1" spans="1:4">
      <c r="A25" s="40" t="s">
        <v>3227</v>
      </c>
      <c r="B25" s="38" t="s">
        <v>3250</v>
      </c>
      <c r="C25" s="39">
        <v>0.24</v>
      </c>
      <c r="D25" s="39">
        <v>0.24</v>
      </c>
    </row>
    <row r="26" s="8" customFormat="1" ht="24.95" customHeight="1" spans="1:4">
      <c r="A26" s="40" t="s">
        <v>3229</v>
      </c>
      <c r="B26" s="38" t="s">
        <v>3251</v>
      </c>
      <c r="C26" s="39">
        <v>0.64</v>
      </c>
      <c r="D26" s="39">
        <v>0.64</v>
      </c>
    </row>
    <row r="27" s="9" customFormat="1" ht="69.95" customHeight="1" spans="1:4">
      <c r="A27" s="41" t="s">
        <v>3252</v>
      </c>
      <c r="B27" s="41"/>
      <c r="C27" s="41"/>
      <c r="D27" s="41"/>
    </row>
  </sheetData>
  <sheetProtection algorithmName="SHA-512" hashValue="XsrvWjcoga4gfWucGNJv3uu0chhRCdMNadjw2CliVuBHmArnK/ynz9w1b/aeVMAYXivzkkKGQ6Tj3HTEJXm0Dg==" saltValue="Hn+ihjNFGUOSJcvTXrSjpQ==" spinCount="100000" sheet="1" selectLockedCells="1" selectUnlockedCells="1" objects="1"/>
  <mergeCells count="2">
    <mergeCell ref="A3:D3"/>
    <mergeCell ref="A27:D27"/>
  </mergeCells>
  <printOptions horizontalCentered="1"/>
  <pageMargins left="0.707638888888889" right="0.707638888888889" top="0.393055555555556" bottom="0.751388888888889" header="0.30625" footer="0.30625"/>
  <pageSetup paperSize="9" scale="98" fitToHeight="200" orientation="portrait"/>
  <headerFooter>
    <oddFooter>&amp;C&amp;16- &amp;P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F0"/>
  </sheetPr>
  <dimension ref="A1:E44"/>
  <sheetViews>
    <sheetView showGridLines="0" showZeros="0" view="pageBreakPreview" zoomScaleNormal="90" topLeftCell="B1" workbookViewId="0">
      <pane ySplit="3" topLeftCell="A29" activePane="bottomLeft" state="frozen"/>
      <selection/>
      <selection pane="bottomLeft" activeCell="D9" sqref="D9"/>
    </sheetView>
  </sheetViews>
  <sheetFormatPr defaultColWidth="9" defaultRowHeight="14.25" outlineLevelCol="4"/>
  <cols>
    <col min="1" max="1" width="14.5" style="162" customWidth="1"/>
    <col min="2" max="2" width="50.7583333333333" style="162" customWidth="1"/>
    <col min="3" max="5" width="20.6333333333333" style="162" customWidth="1"/>
    <col min="6" max="16384" width="9" style="276"/>
  </cols>
  <sheetData>
    <row r="1" ht="45" customHeight="1" spans="1:5">
      <c r="A1" s="346"/>
      <c r="B1" s="346" t="s">
        <v>127</v>
      </c>
      <c r="C1" s="346"/>
      <c r="D1" s="346"/>
      <c r="E1" s="346"/>
    </row>
    <row r="2" ht="18.95" customHeight="1" spans="1:5">
      <c r="B2" s="450"/>
      <c r="C2" s="451"/>
      <c r="D2" s="451"/>
      <c r="E2" s="431" t="s">
        <v>2</v>
      </c>
    </row>
    <row r="3" s="447" customFormat="1" ht="45" customHeight="1" spans="1:5">
      <c r="A3" s="452" t="s">
        <v>3</v>
      </c>
      <c r="B3" s="351" t="s">
        <v>4</v>
      </c>
      <c r="C3" s="181" t="s">
        <v>5</v>
      </c>
      <c r="D3" s="181" t="s">
        <v>6</v>
      </c>
      <c r="E3" s="181" t="s">
        <v>128</v>
      </c>
    </row>
    <row r="4" ht="32.1" customHeight="1" spans="1:5">
      <c r="A4" s="453" t="s">
        <v>8</v>
      </c>
      <c r="B4" s="454" t="s">
        <v>9</v>
      </c>
      <c r="C4" s="358">
        <f>SUM(C5:C19)</f>
        <v>52841</v>
      </c>
      <c r="D4" s="358">
        <f>SUM(D5:D19)</f>
        <v>56000</v>
      </c>
      <c r="E4" s="321">
        <f>D4/C4-1</f>
        <v>0.06</v>
      </c>
    </row>
    <row r="5" ht="32.1" customHeight="1" spans="1:5">
      <c r="A5" s="360" t="s">
        <v>10</v>
      </c>
      <c r="B5" s="455" t="s">
        <v>11</v>
      </c>
      <c r="C5" s="362">
        <v>22169</v>
      </c>
      <c r="D5" s="362">
        <v>26250</v>
      </c>
      <c r="E5" s="321">
        <f t="shared" ref="E5:E40" si="0">D5/C5-1</f>
        <v>0.184</v>
      </c>
    </row>
    <row r="6" ht="32.1" customHeight="1" spans="1:5">
      <c r="A6" s="360" t="s">
        <v>12</v>
      </c>
      <c r="B6" s="455" t="s">
        <v>13</v>
      </c>
      <c r="C6" s="362">
        <v>1514</v>
      </c>
      <c r="D6" s="362">
        <v>1515</v>
      </c>
      <c r="E6" s="321">
        <f t="shared" si="0"/>
        <v>0.001</v>
      </c>
    </row>
    <row r="7" ht="32.1" customHeight="1" spans="1:5">
      <c r="A7" s="360" t="s">
        <v>14</v>
      </c>
      <c r="B7" s="455" t="s">
        <v>15</v>
      </c>
      <c r="C7" s="362">
        <v>1139</v>
      </c>
      <c r="D7" s="362">
        <v>1100</v>
      </c>
      <c r="E7" s="321">
        <f t="shared" si="0"/>
        <v>-0.034</v>
      </c>
    </row>
    <row r="8" customFormat="1" ht="32.1" customHeight="1" spans="1:5">
      <c r="A8" s="456" t="s">
        <v>16</v>
      </c>
      <c r="B8" s="457" t="s">
        <v>17</v>
      </c>
      <c r="C8" s="362">
        <v>5540</v>
      </c>
      <c r="D8" s="362">
        <v>5761</v>
      </c>
      <c r="E8" s="321">
        <f t="shared" si="0"/>
        <v>0.04</v>
      </c>
    </row>
    <row r="9" ht="32.1" customHeight="1" spans="1:5">
      <c r="A9" s="360" t="s">
        <v>18</v>
      </c>
      <c r="B9" s="455" t="s">
        <v>19</v>
      </c>
      <c r="C9" s="362">
        <v>1906</v>
      </c>
      <c r="D9" s="362">
        <v>1905</v>
      </c>
      <c r="E9" s="321">
        <f t="shared" si="0"/>
        <v>-0.001</v>
      </c>
    </row>
    <row r="10" customFormat="1" ht="32.1" customHeight="1" spans="1:5">
      <c r="A10" s="456" t="s">
        <v>20</v>
      </c>
      <c r="B10" s="457" t="s">
        <v>21</v>
      </c>
      <c r="C10" s="362">
        <v>1056</v>
      </c>
      <c r="D10" s="362">
        <v>969</v>
      </c>
      <c r="E10" s="321">
        <f t="shared" si="0"/>
        <v>-0.082</v>
      </c>
    </row>
    <row r="11" customFormat="1" ht="32.1" customHeight="1" spans="1:5">
      <c r="A11" s="456" t="s">
        <v>22</v>
      </c>
      <c r="B11" s="457" t="s">
        <v>23</v>
      </c>
      <c r="C11" s="362">
        <v>572</v>
      </c>
      <c r="D11" s="362">
        <v>518</v>
      </c>
      <c r="E11" s="321">
        <f t="shared" si="0"/>
        <v>-0.094</v>
      </c>
    </row>
    <row r="12" customFormat="1" ht="32.1" customHeight="1" spans="1:5">
      <c r="A12" s="456" t="s">
        <v>24</v>
      </c>
      <c r="B12" s="457" t="s">
        <v>25</v>
      </c>
      <c r="C12" s="362">
        <v>2148</v>
      </c>
      <c r="D12" s="362">
        <v>2253</v>
      </c>
      <c r="E12" s="321">
        <f t="shared" si="0"/>
        <v>0.049</v>
      </c>
    </row>
    <row r="13" customFormat="1" ht="32.1" customHeight="1" spans="1:5">
      <c r="A13" s="456" t="s">
        <v>26</v>
      </c>
      <c r="B13" s="457" t="s">
        <v>27</v>
      </c>
      <c r="C13" s="362">
        <v>1614</v>
      </c>
      <c r="D13" s="362">
        <v>1912</v>
      </c>
      <c r="E13" s="321">
        <f t="shared" si="0"/>
        <v>0.185</v>
      </c>
    </row>
    <row r="14" customFormat="1" ht="32.1" customHeight="1" spans="1:5">
      <c r="A14" s="456" t="s">
        <v>28</v>
      </c>
      <c r="B14" s="457" t="s">
        <v>29</v>
      </c>
      <c r="C14" s="362">
        <v>890</v>
      </c>
      <c r="D14" s="362">
        <v>66</v>
      </c>
      <c r="E14" s="321">
        <f t="shared" si="0"/>
        <v>-0.926</v>
      </c>
    </row>
    <row r="15" ht="32.1" customHeight="1" spans="1:5">
      <c r="A15" s="360" t="s">
        <v>30</v>
      </c>
      <c r="B15" s="455" t="s">
        <v>31</v>
      </c>
      <c r="C15" s="362">
        <v>2186</v>
      </c>
      <c r="D15" s="362">
        <v>1750</v>
      </c>
      <c r="E15" s="321">
        <f t="shared" si="0"/>
        <v>-0.199</v>
      </c>
    </row>
    <row r="16" customFormat="1" ht="32.1" customHeight="1" spans="1:5">
      <c r="A16" s="456" t="s">
        <v>32</v>
      </c>
      <c r="B16" s="457" t="s">
        <v>33</v>
      </c>
      <c r="C16" s="362">
        <v>2323</v>
      </c>
      <c r="D16" s="362">
        <v>2157</v>
      </c>
      <c r="E16" s="321">
        <f t="shared" si="0"/>
        <v>-0.071</v>
      </c>
    </row>
    <row r="17" customFormat="1" ht="32.1" customHeight="1" spans="1:5">
      <c r="A17" s="456" t="s">
        <v>34</v>
      </c>
      <c r="B17" s="457" t="s">
        <v>35</v>
      </c>
      <c r="C17" s="362">
        <v>9618</v>
      </c>
      <c r="D17" s="362">
        <v>9659</v>
      </c>
      <c r="E17" s="321">
        <f t="shared" si="0"/>
        <v>0.004</v>
      </c>
    </row>
    <row r="18" customFormat="1" ht="32.1" customHeight="1" spans="1:5">
      <c r="A18" s="456" t="s">
        <v>36</v>
      </c>
      <c r="B18" s="457" t="s">
        <v>37</v>
      </c>
      <c r="C18" s="362">
        <v>166</v>
      </c>
      <c r="D18" s="362">
        <v>185</v>
      </c>
      <c r="E18" s="321">
        <f t="shared" si="0"/>
        <v>0.114</v>
      </c>
    </row>
    <row r="19" customFormat="1" ht="32.1" customHeight="1" spans="1:5">
      <c r="A19" s="505" t="s">
        <v>129</v>
      </c>
      <c r="B19" s="457" t="s">
        <v>39</v>
      </c>
      <c r="C19" s="362"/>
      <c r="D19" s="362"/>
      <c r="E19" s="321"/>
    </row>
    <row r="20" ht="32.1" customHeight="1" spans="1:5">
      <c r="A20" s="356" t="s">
        <v>40</v>
      </c>
      <c r="B20" s="454" t="s">
        <v>41</v>
      </c>
      <c r="C20" s="358">
        <f>SUM(C21:C28)</f>
        <v>19689</v>
      </c>
      <c r="D20" s="358">
        <f>SUM(D21:D28)</f>
        <v>24000</v>
      </c>
      <c r="E20" s="321">
        <f t="shared" si="0"/>
        <v>0.219</v>
      </c>
    </row>
    <row r="21" ht="32.1" customHeight="1" spans="1:5">
      <c r="A21" s="458" t="s">
        <v>42</v>
      </c>
      <c r="B21" s="455" t="s">
        <v>43</v>
      </c>
      <c r="C21" s="362">
        <v>2330</v>
      </c>
      <c r="D21" s="362">
        <v>2800</v>
      </c>
      <c r="E21" s="321">
        <f t="shared" si="0"/>
        <v>0.202</v>
      </c>
    </row>
    <row r="22" ht="32.1" customHeight="1" spans="1:5">
      <c r="A22" s="360" t="s">
        <v>44</v>
      </c>
      <c r="B22" s="459" t="s">
        <v>45</v>
      </c>
      <c r="C22" s="362">
        <v>2489</v>
      </c>
      <c r="D22" s="362">
        <v>3200</v>
      </c>
      <c r="E22" s="321">
        <f t="shared" si="0"/>
        <v>0.286</v>
      </c>
    </row>
    <row r="23" ht="32.1" customHeight="1" spans="1:5">
      <c r="A23" s="360" t="s">
        <v>46</v>
      </c>
      <c r="B23" s="455" t="s">
        <v>47</v>
      </c>
      <c r="C23" s="362">
        <v>3588</v>
      </c>
      <c r="D23" s="362">
        <v>6000</v>
      </c>
      <c r="E23" s="321">
        <f t="shared" si="0"/>
        <v>0.672</v>
      </c>
    </row>
    <row r="24" ht="32.1" customHeight="1" spans="1:5">
      <c r="A24" s="360" t="s">
        <v>48</v>
      </c>
      <c r="B24" s="455" t="s">
        <v>49</v>
      </c>
      <c r="C24" s="362"/>
      <c r="D24" s="362">
        <v>0</v>
      </c>
      <c r="E24" s="321"/>
    </row>
    <row r="25" ht="32.1" customHeight="1" spans="1:5">
      <c r="A25" s="360" t="s">
        <v>50</v>
      </c>
      <c r="B25" s="455" t="s">
        <v>51</v>
      </c>
      <c r="C25" s="362">
        <v>10375</v>
      </c>
      <c r="D25" s="362">
        <v>11000</v>
      </c>
      <c r="E25" s="321">
        <f t="shared" si="0"/>
        <v>0.06</v>
      </c>
    </row>
    <row r="26" customFormat="1" ht="32.1" customHeight="1" spans="1:5">
      <c r="A26" s="456" t="s">
        <v>52</v>
      </c>
      <c r="B26" s="457" t="s">
        <v>53</v>
      </c>
      <c r="C26" s="362"/>
      <c r="D26" s="362">
        <v>0</v>
      </c>
      <c r="E26" s="321"/>
    </row>
    <row r="27" ht="32.1" customHeight="1" spans="1:5">
      <c r="A27" s="360" t="s">
        <v>54</v>
      </c>
      <c r="B27" s="455" t="s">
        <v>55</v>
      </c>
      <c r="C27" s="362">
        <v>356</v>
      </c>
      <c r="D27" s="362">
        <v>500</v>
      </c>
      <c r="E27" s="321">
        <f t="shared" si="0"/>
        <v>0.404</v>
      </c>
    </row>
    <row r="28" ht="32.1" customHeight="1" spans="1:5">
      <c r="A28" s="360" t="s">
        <v>56</v>
      </c>
      <c r="B28" s="455" t="s">
        <v>57</v>
      </c>
      <c r="C28" s="362">
        <v>551</v>
      </c>
      <c r="D28" s="362">
        <v>500</v>
      </c>
      <c r="E28" s="321">
        <f t="shared" si="0"/>
        <v>-0.093</v>
      </c>
    </row>
    <row r="29" ht="32.1" customHeight="1" spans="1:5">
      <c r="A29" s="360"/>
      <c r="B29" s="455"/>
      <c r="C29" s="362"/>
      <c r="E29" s="321"/>
    </row>
    <row r="30" s="348" customFormat="1" ht="32.1" customHeight="1" spans="1:5">
      <c r="A30" s="460"/>
      <c r="B30" s="461" t="s">
        <v>130</v>
      </c>
      <c r="C30" s="358">
        <f>SUM(C4,C20)</f>
        <v>72530</v>
      </c>
      <c r="D30" s="358">
        <f>D4+D20</f>
        <v>80000</v>
      </c>
      <c r="E30" s="321">
        <f t="shared" si="0"/>
        <v>0.103</v>
      </c>
    </row>
    <row r="31" ht="32.1" customHeight="1" spans="1:5">
      <c r="A31" s="356">
        <v>105</v>
      </c>
      <c r="B31" s="194" t="s">
        <v>59</v>
      </c>
      <c r="C31" s="358">
        <v>13840</v>
      </c>
      <c r="D31" s="358">
        <v>10470</v>
      </c>
      <c r="E31" s="321">
        <f t="shared" si="0"/>
        <v>-0.243</v>
      </c>
    </row>
    <row r="32" ht="32.1" customHeight="1" spans="1:5">
      <c r="A32" s="462">
        <v>110</v>
      </c>
      <c r="B32" s="463" t="s">
        <v>60</v>
      </c>
      <c r="C32" s="358">
        <v>349769</v>
      </c>
      <c r="D32" s="358">
        <v>464517</v>
      </c>
      <c r="E32" s="321">
        <f t="shared" si="0"/>
        <v>0.328</v>
      </c>
    </row>
    <row r="33" ht="32.1" customHeight="1" spans="1:5">
      <c r="A33" s="382">
        <v>11001</v>
      </c>
      <c r="B33" s="334" t="s">
        <v>61</v>
      </c>
      <c r="C33" s="362">
        <v>10020</v>
      </c>
      <c r="D33" s="362">
        <v>10020</v>
      </c>
      <c r="E33" s="321">
        <f t="shared" si="0"/>
        <v>0</v>
      </c>
    </row>
    <row r="34" ht="32.1" customHeight="1" spans="1:5">
      <c r="A34" s="382"/>
      <c r="B34" s="334" t="s">
        <v>62</v>
      </c>
      <c r="C34" s="362">
        <v>258134</v>
      </c>
      <c r="D34" s="362">
        <v>272920</v>
      </c>
      <c r="E34" s="321">
        <f t="shared" si="0"/>
        <v>0.057</v>
      </c>
    </row>
    <row r="35" ht="32.1" customHeight="1" spans="1:5">
      <c r="A35" s="382">
        <v>11006</v>
      </c>
      <c r="B35" s="334" t="s">
        <v>131</v>
      </c>
      <c r="C35" s="464">
        <v>77162</v>
      </c>
      <c r="D35" s="464">
        <v>66259</v>
      </c>
      <c r="E35" s="321">
        <f t="shared" si="0"/>
        <v>-0.141</v>
      </c>
    </row>
    <row r="36" ht="32.1" customHeight="1" spans="1:5">
      <c r="A36" s="382">
        <v>11008</v>
      </c>
      <c r="B36" s="334" t="s">
        <v>63</v>
      </c>
      <c r="C36" s="362">
        <v>4453</v>
      </c>
      <c r="D36" s="362">
        <v>115318</v>
      </c>
      <c r="E36" s="321">
        <f t="shared" si="0"/>
        <v>24.897</v>
      </c>
    </row>
    <row r="37" ht="32.1" customHeight="1" spans="1:5">
      <c r="A37" s="382">
        <v>11009</v>
      </c>
      <c r="B37" s="334" t="s">
        <v>64</v>
      </c>
      <c r="C37" s="362"/>
      <c r="D37" s="362"/>
      <c r="E37" s="321"/>
    </row>
    <row r="38" s="448" customFormat="1" ht="32.1" customHeight="1" spans="1:5">
      <c r="A38" s="465">
        <v>11013</v>
      </c>
      <c r="B38" s="466" t="s">
        <v>65</v>
      </c>
      <c r="C38" s="362"/>
      <c r="D38" s="362"/>
      <c r="E38" s="321"/>
    </row>
    <row r="39" s="449" customFormat="1" ht="32.1" customHeight="1" spans="1:5">
      <c r="A39" s="382">
        <v>11015</v>
      </c>
      <c r="B39" s="339" t="s">
        <v>66</v>
      </c>
      <c r="C39" s="362"/>
      <c r="D39" s="362"/>
      <c r="E39" s="321"/>
    </row>
    <row r="40" ht="32.1" customHeight="1" spans="1:5">
      <c r="A40" s="467"/>
      <c r="B40" s="468" t="s">
        <v>67</v>
      </c>
      <c r="C40" s="358">
        <f>SUM(C30:C32)</f>
        <v>436139</v>
      </c>
      <c r="D40" s="358">
        <f>SUM(D30:D32)</f>
        <v>554987</v>
      </c>
      <c r="E40" s="321">
        <f t="shared" si="0"/>
        <v>0.273</v>
      </c>
    </row>
    <row r="41" spans="1:5">
      <c r="D41" s="469"/>
    </row>
    <row r="42" spans="1:5">
      <c r="D42" s="469"/>
    </row>
    <row r="43" spans="1:5">
      <c r="D43" s="469"/>
    </row>
    <row r="44" spans="1:5">
      <c r="D44" s="469"/>
    </row>
  </sheetData>
  <sheetProtection algorithmName="SHA-512" hashValue="xBEOpidntr/mTNab+KFwc2B8HfJdJiACU7pllGuZefd05eRz7lTxQU+byk5krOyKNEPslkM23jGlZnuBtpL13A==" saltValue="B1TnZaj1VkDsBybl5VIJBA==" spinCount="100000" sheet="1" selectLockedCells="1" selectUnlockedCells="1" objects="1"/>
  <mergeCells count="1">
    <mergeCell ref="B1:E1"/>
  </mergeCells>
  <conditionalFormatting sqref="E2">
    <cfRule type="cellIs" dxfId="0" priority="55" stopIfTrue="1" operator="lessThanOrEqual">
      <formula>-1</formula>
    </cfRule>
  </conditionalFormatting>
  <conditionalFormatting sqref="C36">
    <cfRule type="expression" dxfId="1" priority="2" stopIfTrue="1">
      <formula>"len($A:$A)=3"</formula>
    </cfRule>
  </conditionalFormatting>
  <conditionalFormatting sqref="D36">
    <cfRule type="expression" dxfId="1" priority="11" stopIfTrue="1">
      <formula>"len($A:$A)=3"</formula>
    </cfRule>
  </conditionalFormatting>
  <conditionalFormatting sqref="D38">
    <cfRule type="expression" dxfId="1" priority="6" stopIfTrue="1">
      <formula>"len($A:$A)=3"</formula>
    </cfRule>
  </conditionalFormatting>
  <conditionalFormatting sqref="C5:C19">
    <cfRule type="expression" dxfId="1" priority="14" stopIfTrue="1">
      <formula>"len($A:$A)=3"</formula>
    </cfRule>
  </conditionalFormatting>
  <conditionalFormatting sqref="C21:C28">
    <cfRule type="expression" dxfId="1" priority="13" stopIfTrue="1">
      <formula>"len($A:$A)=3"</formula>
    </cfRule>
  </conditionalFormatting>
  <conditionalFormatting sqref="D5:D6">
    <cfRule type="expression" dxfId="1" priority="17" stopIfTrue="1">
      <formula>"len($A:$A)=3"</formula>
    </cfRule>
  </conditionalFormatting>
  <conditionalFormatting sqref="D5:D19">
    <cfRule type="expression" dxfId="1" priority="15" stopIfTrue="1">
      <formula>"len($A:$A)=3"</formula>
    </cfRule>
  </conditionalFormatting>
  <conditionalFormatting sqref="D7:D8">
    <cfRule type="expression" dxfId="1" priority="16" stopIfTrue="1">
      <formula>"len($A:$A)=3"</formula>
    </cfRule>
  </conditionalFormatting>
  <conditionalFormatting sqref="D21:D28">
    <cfRule type="expression" dxfId="1" priority="3" stopIfTrue="1">
      <formula>"len($A:$A)=3"</formula>
    </cfRule>
  </conditionalFormatting>
  <conditionalFormatting sqref="D33:D34">
    <cfRule type="expression" dxfId="1" priority="10" stopIfTrue="1">
      <formula>"len($A:$A)=3"</formula>
    </cfRule>
  </conditionalFormatting>
  <conditionalFormatting sqref="D36:D37">
    <cfRule type="expression" dxfId="1" priority="4" stopIfTrue="1">
      <formula>"len($A:$A)=3"</formula>
    </cfRule>
  </conditionalFormatting>
  <conditionalFormatting sqref="A4:D4 A5:B19 A20:D20 A21:B28 A29:C29 A33:B44 A31:D32 B45:B58 C40:C58 D39:D44">
    <cfRule type="expression" dxfId="1" priority="61" stopIfTrue="1">
      <formula>"len($A:$A)=3"</formula>
    </cfRule>
  </conditionalFormatting>
  <conditionalFormatting sqref="C31 B38:B39">
    <cfRule type="expression" dxfId="1" priority="23" stopIfTrue="1">
      <formula>"len($A:$A)=3"</formula>
    </cfRule>
  </conditionalFormatting>
  <conditionalFormatting sqref="C33:C34 C37:C39">
    <cfRule type="expression" dxfId="1" priority="12" stopIfTrue="1">
      <formula>"len($A:$A)=3"</formula>
    </cfRule>
  </conditionalFormatting>
  <printOptions horizontalCentered="1"/>
  <pageMargins left="0.471527777777778" right="0.393055555555556" top="0.747916666666667" bottom="0.747916666666667" header="0.313888888888889" footer="0.313888888888889"/>
  <pageSetup paperSize="9" scale="75" orientation="portrait"/>
  <headerFooter alignWithMargins="0">
    <oddFooter>&amp;C&amp;16- &amp;P -</oddFooter>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20"/>
  <sheetViews>
    <sheetView workbookViewId="0">
      <selection activeCell="E9" sqref="E9"/>
    </sheetView>
  </sheetViews>
  <sheetFormatPr defaultColWidth="8.88333333333333" defaultRowHeight="13.5" outlineLevelCol="5"/>
  <cols>
    <col min="1" max="1" width="8.88333333333333" style="10"/>
    <col min="2" max="2" width="49.3833333333333" style="10" customWidth="1"/>
    <col min="3" max="3" width="20.6333333333333" style="10" customWidth="1"/>
    <col min="4" max="6" width="20.6333333333333" style="22" customWidth="1"/>
    <col min="7" max="16384" width="8.88333333333333" style="10"/>
  </cols>
  <sheetData>
    <row r="1" spans="1:6">
      <c r="A1" s="23"/>
    </row>
    <row r="2" ht="45" customHeight="1" spans="1:6">
      <c r="A2" s="11" t="s">
        <v>3253</v>
      </c>
      <c r="B2" s="11"/>
      <c r="C2" s="11"/>
      <c r="D2" s="24"/>
      <c r="E2" s="24"/>
      <c r="F2" s="24"/>
    </row>
    <row r="3" s="8" customFormat="1" ht="18" customHeight="1" spans="1:6">
      <c r="B3" s="25" t="s">
        <v>3179</v>
      </c>
      <c r="C3" s="26"/>
      <c r="D3" s="27"/>
      <c r="E3" s="27"/>
      <c r="F3" s="27"/>
    </row>
    <row r="4" s="8" customFormat="1" ht="30" customHeight="1" spans="1:6">
      <c r="A4" s="14" t="s">
        <v>4</v>
      </c>
      <c r="B4" s="14"/>
      <c r="C4" s="15" t="s">
        <v>3185</v>
      </c>
      <c r="D4" s="28" t="s">
        <v>3223</v>
      </c>
      <c r="E4" s="28" t="s">
        <v>3224</v>
      </c>
      <c r="F4" s="28" t="s">
        <v>3254</v>
      </c>
    </row>
    <row r="5" s="8" customFormat="1" ht="30" customHeight="1" spans="1:6">
      <c r="A5" s="29" t="s">
        <v>3255</v>
      </c>
      <c r="B5" s="30"/>
      <c r="C5" s="17" t="s">
        <v>3186</v>
      </c>
      <c r="D5" s="31">
        <v>31.19</v>
      </c>
      <c r="E5" s="31">
        <v>31.19</v>
      </c>
      <c r="F5" s="31"/>
    </row>
    <row r="6" s="8" customFormat="1" ht="30" customHeight="1" spans="1:6">
      <c r="A6" s="32" t="s">
        <v>3256</v>
      </c>
      <c r="B6" s="32"/>
      <c r="C6" s="17" t="s">
        <v>3187</v>
      </c>
      <c r="D6" s="31">
        <v>8.2</v>
      </c>
      <c r="E6" s="31">
        <v>8.2</v>
      </c>
      <c r="F6" s="31"/>
    </row>
    <row r="7" s="8" customFormat="1" ht="30" customHeight="1" spans="1:6">
      <c r="A7" s="32" t="s">
        <v>3257</v>
      </c>
      <c r="B7" s="32"/>
      <c r="C7" s="17" t="s">
        <v>3188</v>
      </c>
      <c r="D7" s="31">
        <v>22.99</v>
      </c>
      <c r="E7" s="31">
        <v>22.99</v>
      </c>
      <c r="F7" s="31"/>
    </row>
    <row r="8" s="8" customFormat="1" ht="30" customHeight="1" spans="1:6">
      <c r="A8" s="33" t="s">
        <v>3258</v>
      </c>
      <c r="B8" s="33"/>
      <c r="C8" s="17" t="s">
        <v>3189</v>
      </c>
      <c r="D8" s="31"/>
      <c r="E8" s="31"/>
      <c r="F8" s="31"/>
    </row>
    <row r="9" s="8" customFormat="1" ht="30" customHeight="1" spans="1:6">
      <c r="A9" s="32" t="s">
        <v>3256</v>
      </c>
      <c r="B9" s="32"/>
      <c r="C9" s="17" t="s">
        <v>3190</v>
      </c>
      <c r="D9" s="31"/>
      <c r="E9" s="31"/>
      <c r="F9" s="31"/>
    </row>
    <row r="10" s="8" customFormat="1" ht="30" customHeight="1" spans="1:6">
      <c r="A10" s="32" t="s">
        <v>3257</v>
      </c>
      <c r="B10" s="32"/>
      <c r="C10" s="17" t="s">
        <v>3191</v>
      </c>
      <c r="D10" s="31"/>
      <c r="E10" s="31"/>
      <c r="F10" s="31"/>
    </row>
    <row r="11" s="9" customFormat="1" ht="41.1" customHeight="1" spans="1:6">
      <c r="A11" s="20" t="s">
        <v>3259</v>
      </c>
      <c r="B11" s="20"/>
      <c r="C11" s="20"/>
      <c r="D11" s="34"/>
      <c r="E11" s="34"/>
      <c r="F11" s="34"/>
    </row>
    <row r="15" ht="18.95" customHeight="1"/>
    <row r="16" ht="29.1" customHeight="1"/>
    <row r="17" ht="29.1" customHeight="1"/>
    <row r="18" ht="29.1" customHeight="1"/>
    <row r="19" ht="29.1" customHeight="1"/>
    <row r="20" ht="30" customHeight="1"/>
  </sheetData>
  <sheetProtection algorithmName="SHA-512" hashValue="XYXWmuvZg3DCY1kE1q1DFlDuyITjbzRvtj2FI9IrBh05WCdf8nX4EBVSeWyNz5THbzenRK/ykzrFKvCivmt/mw==" saltValue="hLNN5KsWXDJSVAy7acxg6w==" spinCount="100000" sheet="1" selectLockedCells="1" selectUnlockedCells="1" objects="1"/>
  <mergeCells count="10">
    <mergeCell ref="A2:F2"/>
    <mergeCell ref="B3:F3"/>
    <mergeCell ref="A4:B4"/>
    <mergeCell ref="A5:B5"/>
    <mergeCell ref="A6:B6"/>
    <mergeCell ref="A7:B7"/>
    <mergeCell ref="A8:B8"/>
    <mergeCell ref="A9:B9"/>
    <mergeCell ref="A10:B10"/>
    <mergeCell ref="A11:F11"/>
  </mergeCells>
  <printOptions horizontalCentered="1"/>
  <pageMargins left="0.707638888888889" right="0.707638888888889" top="1.10138888888889" bottom="0.751388888888889" header="0.30625" footer="0.30625"/>
  <pageSetup paperSize="9" scale="95" fitToHeight="200" orientation="landscape"/>
  <headerFooter>
    <oddFooter>&amp;C&amp;16- &amp;P -</oddFooter>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10"/>
  <sheetViews>
    <sheetView workbookViewId="0">
      <selection activeCell="C20" sqref="C20"/>
    </sheetView>
  </sheetViews>
  <sheetFormatPr defaultColWidth="8.88333333333333" defaultRowHeight="13.5" outlineLevelCol="5"/>
  <cols>
    <col min="1" max="1" width="8.88333333333333" style="10"/>
    <col min="2" max="6" width="24.2583333333333" style="10" customWidth="1"/>
    <col min="7" max="16384" width="8.88333333333333" style="10"/>
  </cols>
  <sheetData>
    <row r="1" ht="24" customHeight="1"/>
    <row r="2" ht="27" spans="1:6">
      <c r="A2" s="11" t="s">
        <v>3260</v>
      </c>
      <c r="B2" s="12"/>
      <c r="C2" s="12"/>
      <c r="D2" s="12"/>
      <c r="E2" s="12"/>
      <c r="F2" s="12"/>
    </row>
    <row r="3" ht="23.1" customHeight="1" spans="1:6">
      <c r="A3" s="13" t="s">
        <v>3179</v>
      </c>
      <c r="B3" s="13"/>
      <c r="C3" s="13"/>
      <c r="D3" s="13"/>
      <c r="E3" s="13"/>
      <c r="F3" s="13"/>
    </row>
    <row r="4" s="8" customFormat="1" ht="30" customHeight="1" spans="1:6">
      <c r="A4" s="14" t="s">
        <v>3261</v>
      </c>
      <c r="B4" s="15" t="s">
        <v>3139</v>
      </c>
      <c r="C4" s="15" t="s">
        <v>3262</v>
      </c>
      <c r="D4" s="15" t="s">
        <v>3263</v>
      </c>
      <c r="E4" s="15" t="s">
        <v>3264</v>
      </c>
      <c r="F4" s="15" t="s">
        <v>3265</v>
      </c>
    </row>
    <row r="5" s="8" customFormat="1" ht="45" customHeight="1" spans="1:6">
      <c r="A5" s="16">
        <v>1</v>
      </c>
      <c r="B5" s="17"/>
      <c r="C5" s="18"/>
      <c r="D5" s="19"/>
      <c r="E5" s="19"/>
      <c r="F5" s="19"/>
    </row>
    <row r="6" s="8" customFormat="1" ht="45" customHeight="1" spans="1:6">
      <c r="A6" s="16">
        <v>2</v>
      </c>
      <c r="B6" s="17"/>
      <c r="C6" s="18"/>
      <c r="D6" s="19"/>
      <c r="E6" s="19"/>
      <c r="F6" s="19"/>
    </row>
    <row r="7" s="8" customFormat="1" ht="45" customHeight="1" spans="1:6">
      <c r="A7" s="16" t="s">
        <v>3266</v>
      </c>
      <c r="B7" s="17"/>
      <c r="C7" s="18"/>
      <c r="D7" s="19"/>
      <c r="E7" s="19"/>
      <c r="F7" s="19"/>
    </row>
    <row r="8" s="9" customFormat="1" ht="33" customHeight="1" spans="1:6">
      <c r="A8" s="20" t="s">
        <v>3267</v>
      </c>
      <c r="B8" s="20"/>
      <c r="C8" s="20"/>
      <c r="D8" s="20"/>
      <c r="E8" s="20"/>
      <c r="F8" s="20"/>
    </row>
    <row r="9" spans="1:6">
      <c r="A9" s="21" t="s">
        <v>3268</v>
      </c>
      <c r="B9" s="21"/>
      <c r="C9" s="21"/>
      <c r="D9" s="21"/>
      <c r="E9" s="21"/>
      <c r="F9" s="21"/>
    </row>
    <row r="10" spans="1:6">
      <c r="A10" s="21"/>
      <c r="B10" s="21"/>
      <c r="C10" s="21"/>
      <c r="D10" s="21"/>
      <c r="E10" s="21"/>
      <c r="F10" s="21"/>
    </row>
  </sheetData>
  <sheetProtection algorithmName="SHA-512" hashValue="iF15qNgUUw8PD8HoQRzU6xxxx0VN1CBpzWHVF71aNJU753gZU1mHw4H8TK+VDHn+2P+q8H61cYFHiZaFC20ezw==" saltValue="QO4pQKRM5Cc6WCaCPH7KkA==" spinCount="100000" sheet="1" selectLockedCells="1" selectUnlockedCells="1" objects="1"/>
  <mergeCells count="9">
    <mergeCell ref="A2:F2"/>
    <mergeCell ref="A3:F3"/>
    <mergeCell ref="A8:F8"/>
    <mergeCell ref="B5:B7"/>
    <mergeCell ref="C5:C7"/>
    <mergeCell ref="D5:D7"/>
    <mergeCell ref="E5:E7"/>
    <mergeCell ref="F5:F7"/>
    <mergeCell ref="A9:F10"/>
  </mergeCells>
  <printOptions horizontalCentered="1"/>
  <pageMargins left="0.707638888888889" right="0.707638888888889" top="0.751388888888889" bottom="0.751388888888889" header="0.30625" footer="0.30625"/>
  <pageSetup paperSize="9" fitToHeight="200" orientation="landscape"/>
  <headerFooter>
    <oddFooter>&amp;C&amp;16- &amp;P -</oddFooter>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3"/>
  <sheetViews>
    <sheetView workbookViewId="0">
      <selection activeCell="H7" sqref="H7"/>
    </sheetView>
  </sheetViews>
  <sheetFormatPr defaultColWidth="9" defaultRowHeight="13.5" outlineLevelCol="1"/>
  <cols>
    <col min="1" max="1" width="25" customWidth="1"/>
    <col min="2" max="2" width="51.7583333333333" customWidth="1"/>
  </cols>
  <sheetData>
    <row r="1" ht="27" spans="1:2">
      <c r="A1" s="1" t="s">
        <v>3269</v>
      </c>
      <c r="B1" s="1"/>
    </row>
    <row r="2" spans="1:2">
      <c r="A2" s="2"/>
      <c r="B2" s="2"/>
    </row>
    <row r="3" ht="30" customHeight="1" spans="1:2">
      <c r="A3" s="3" t="s">
        <v>3270</v>
      </c>
      <c r="B3" s="4" t="s">
        <v>3271</v>
      </c>
    </row>
    <row r="4" ht="81" customHeight="1" spans="1:2">
      <c r="A4" s="5" t="s">
        <v>3272</v>
      </c>
      <c r="B4" s="6" t="s">
        <v>3273</v>
      </c>
    </row>
    <row r="5" ht="30" customHeight="1" spans="1:2">
      <c r="A5" s="5" t="s">
        <v>3274</v>
      </c>
      <c r="B5" s="7" t="s">
        <v>3275</v>
      </c>
    </row>
    <row r="6" ht="30" customHeight="1" spans="1:2">
      <c r="A6" s="5" t="s">
        <v>3276</v>
      </c>
      <c r="B6" s="7" t="s">
        <v>3277</v>
      </c>
    </row>
    <row r="7" ht="30" customHeight="1" spans="1:2">
      <c r="A7" s="5" t="s">
        <v>3278</v>
      </c>
      <c r="B7" s="7" t="s">
        <v>3279</v>
      </c>
    </row>
    <row r="8" ht="30" customHeight="1" spans="1:2">
      <c r="A8" s="5" t="s">
        <v>2470</v>
      </c>
      <c r="B8" s="7" t="s">
        <v>3280</v>
      </c>
    </row>
    <row r="9" ht="30" customHeight="1" spans="1:2">
      <c r="A9" s="7"/>
      <c r="B9" s="7"/>
    </row>
    <row r="10" ht="30" customHeight="1" spans="1:2">
      <c r="A10" s="7"/>
      <c r="B10" s="7"/>
    </row>
    <row r="11" ht="30" customHeight="1" spans="1:2">
      <c r="A11" s="7"/>
      <c r="B11" s="7"/>
    </row>
    <row r="12" ht="30" customHeight="1" spans="1:2">
      <c r="A12" s="7"/>
      <c r="B12" s="7"/>
    </row>
    <row r="13" ht="30" customHeight="1" spans="1:2">
      <c r="A13" s="7"/>
      <c r="B13" s="7"/>
    </row>
  </sheetData>
  <sheetProtection algorithmName="SHA-512" hashValue="hzCIHmJJos7vWG4HgSMaMMk8JKlZJn4EtnVCOmhNb/ky+b4Gu4ikRzNRow91eRHkJx2BvNIj78WoOCDba72lAQ==" saltValue="0hhTPx/yX3/2jsZIjCvtYA==" spinCount="100000" sheet="1" selectLockedCells="1" selectUnlockedCells="1" objects="1"/>
  <mergeCells count="1">
    <mergeCell ref="A1:B1"/>
  </mergeCells>
  <conditionalFormatting sqref="A6">
    <cfRule type="expression" dxfId="1" priority="5" stopIfTrue="1">
      <formula>"len($A:$A)=3"</formula>
    </cfRule>
  </conditionalFormatting>
  <conditionalFormatting sqref="A8">
    <cfRule type="expression" dxfId="1" priority="2" stopIfTrue="1">
      <formula>"len($A:$A)=3"</formula>
    </cfRule>
  </conditionalFormatting>
  <conditionalFormatting sqref="A4:A5 A7">
    <cfRule type="expression" dxfId="1" priority="6" stopIfTrue="1">
      <formula>"len($A:$A)=3"</formula>
    </cfRule>
  </conditionalFormatting>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F0"/>
  </sheetPr>
  <dimension ref="A1:H1351"/>
  <sheetViews>
    <sheetView showGridLines="0" showZeros="0" view="pageBreakPreview" zoomScaleNormal="100" workbookViewId="0">
      <pane xSplit="1" ySplit="3" topLeftCell="B707" activePane="bottomRight" state="frozen"/>
      <selection/>
      <selection pane="topRight"/>
      <selection pane="bottomLeft"/>
      <selection pane="bottomRight" activeCell="E719" sqref="E719"/>
    </sheetView>
  </sheetViews>
  <sheetFormatPr defaultColWidth="9" defaultRowHeight="14.25" outlineLevelCol="7"/>
  <cols>
    <col min="1" max="1" width="19.1333333333333" style="160" customWidth="1"/>
    <col min="2" max="2" width="41.875" style="160" customWidth="1"/>
    <col min="3" max="3" width="21" style="160" customWidth="1"/>
    <col min="4" max="4" width="16.25" style="160" customWidth="1"/>
    <col min="5" max="5" width="16.25" style="345" customWidth="1"/>
    <col min="6" max="16384" width="9" style="160"/>
  </cols>
  <sheetData>
    <row r="1" s="258" customFormat="1" ht="20.1" customHeight="1" spans="1:8">
      <c r="A1" s="430"/>
      <c r="B1" s="346" t="s">
        <v>132</v>
      </c>
      <c r="C1" s="346"/>
      <c r="D1" s="346"/>
      <c r="E1" s="346"/>
      <c r="F1" s="430"/>
    </row>
    <row r="2" s="258" customFormat="1" ht="20.1" customHeight="1" spans="1:8">
      <c r="A2" s="347"/>
      <c r="B2" s="348"/>
      <c r="C2" s="431"/>
      <c r="D2" s="431"/>
      <c r="E2" s="431" t="s">
        <v>2</v>
      </c>
      <c r="F2" s="430"/>
    </row>
    <row r="3" s="161" customFormat="1" ht="20.1" customHeight="1" spans="1:8">
      <c r="A3" s="181" t="s">
        <v>3</v>
      </c>
      <c r="B3" s="351" t="s">
        <v>4</v>
      </c>
      <c r="C3" s="181" t="s">
        <v>133</v>
      </c>
      <c r="D3" s="181" t="s">
        <v>6</v>
      </c>
      <c r="E3" s="181" t="s">
        <v>128</v>
      </c>
      <c r="F3" s="432" t="s">
        <v>134</v>
      </c>
    </row>
    <row r="4" ht="20.1" customHeight="1" spans="1:8">
      <c r="A4" s="433" t="s">
        <v>69</v>
      </c>
      <c r="B4" s="228" t="s">
        <v>70</v>
      </c>
      <c r="C4" s="358">
        <f>SUM(C5,C17,C26,C37,C48,C59,C70,C92,C105,C115,C124,C135,C148,C155,C163,C169,C176,C183,C190,C197,C204,C218,C224,C231,C259,C83,C253,C246)</f>
        <v>24178</v>
      </c>
      <c r="D4" s="358">
        <f>SUM(D5,D17,D26,D37,D48,D59,D70,D92,D105,D115,D124,D135,D148,D155,D163,D169,D176,D183,D190,D197,D204,D218,D224,D231,D259,D83,D253,D246)</f>
        <v>30236</v>
      </c>
      <c r="E4" s="321">
        <f>D4/C4-1</f>
        <v>0.251</v>
      </c>
      <c r="F4" s="434" t="str">
        <f>IF(LEN(A4)=3,"是",IF(B4&lt;&gt;"",IF(SUM(C4:E4)&lt;&gt;0,"是","否"),"是"))</f>
        <v>是</v>
      </c>
      <c r="H4" s="160">
        <f>24178-C4</f>
        <v>0</v>
      </c>
    </row>
    <row r="5" ht="20.1" customHeight="1" spans="1:8">
      <c r="A5" s="433" t="s">
        <v>135</v>
      </c>
      <c r="B5" s="228" t="s">
        <v>136</v>
      </c>
      <c r="C5" s="358">
        <f>SUM(C6:C16)</f>
        <v>1253</v>
      </c>
      <c r="D5" s="358">
        <f>SUM(D6:D16)</f>
        <v>2178</v>
      </c>
      <c r="E5" s="321">
        <f>D5/C5-1</f>
        <v>0.738</v>
      </c>
      <c r="F5" s="434" t="str">
        <f t="shared" ref="F5:F68" si="0">IF(LEN(A5)=3,"是",IF(B5&lt;&gt;"",IF(SUM(C5:E5)&lt;&gt;0,"是","否"),"是"))</f>
        <v>是</v>
      </c>
    </row>
    <row r="6" ht="20.1" customHeight="1" spans="1:8">
      <c r="A6" s="435" t="s">
        <v>137</v>
      </c>
      <c r="B6" s="436" t="s">
        <v>138</v>
      </c>
      <c r="C6" s="362">
        <v>1111</v>
      </c>
      <c r="D6" s="362">
        <v>1319</v>
      </c>
      <c r="E6" s="321">
        <f>D6/C6-1</f>
        <v>0.187</v>
      </c>
      <c r="F6" s="434" t="str">
        <f t="shared" si="0"/>
        <v>是</v>
      </c>
    </row>
    <row r="7" ht="20.1" customHeight="1" spans="1:8">
      <c r="A7" s="435" t="s">
        <v>139</v>
      </c>
      <c r="B7" s="436" t="s">
        <v>140</v>
      </c>
      <c r="C7" s="362"/>
      <c r="D7" s="362">
        <v>0</v>
      </c>
      <c r="E7" s="321"/>
      <c r="F7" s="434" t="str">
        <f t="shared" si="0"/>
        <v>否</v>
      </c>
    </row>
    <row r="8" ht="20.1" customHeight="1" spans="1:8">
      <c r="A8" s="435" t="s">
        <v>141</v>
      </c>
      <c r="B8" s="436" t="s">
        <v>142</v>
      </c>
      <c r="C8" s="362"/>
      <c r="D8" s="362">
        <v>0</v>
      </c>
      <c r="E8" s="321"/>
      <c r="F8" s="434" t="str">
        <f t="shared" si="0"/>
        <v>否</v>
      </c>
    </row>
    <row r="9" ht="20.1" customHeight="1" spans="1:8">
      <c r="A9" s="435" t="s">
        <v>143</v>
      </c>
      <c r="B9" s="436" t="s">
        <v>144</v>
      </c>
      <c r="C9" s="362">
        <v>27</v>
      </c>
      <c r="D9" s="362">
        <v>83</v>
      </c>
      <c r="E9" s="321">
        <f>D9/C9-1</f>
        <v>2.074</v>
      </c>
      <c r="F9" s="434" t="str">
        <f t="shared" si="0"/>
        <v>是</v>
      </c>
    </row>
    <row r="10" ht="20.1" customHeight="1" spans="1:8">
      <c r="A10" s="435" t="s">
        <v>145</v>
      </c>
      <c r="B10" s="436" t="s">
        <v>146</v>
      </c>
      <c r="C10" s="362"/>
      <c r="D10" s="362">
        <v>6</v>
      </c>
      <c r="E10" s="321"/>
      <c r="F10" s="434" t="str">
        <f t="shared" si="0"/>
        <v>是</v>
      </c>
    </row>
    <row r="11" ht="20.1" customHeight="1" spans="1:8">
      <c r="A11" s="435" t="s">
        <v>147</v>
      </c>
      <c r="B11" s="436" t="s">
        <v>148</v>
      </c>
      <c r="C11" s="362"/>
      <c r="D11" s="362">
        <v>0</v>
      </c>
      <c r="E11" s="321"/>
      <c r="F11" s="434" t="str">
        <f t="shared" si="0"/>
        <v>否</v>
      </c>
    </row>
    <row r="12" ht="20.1" customHeight="1" spans="1:8">
      <c r="A12" s="435" t="s">
        <v>149</v>
      </c>
      <c r="B12" s="436" t="s">
        <v>150</v>
      </c>
      <c r="C12" s="362">
        <v>7</v>
      </c>
      <c r="D12" s="362">
        <v>46</v>
      </c>
      <c r="E12" s="321">
        <f>D12/C12-1</f>
        <v>5.571</v>
      </c>
      <c r="F12" s="434" t="str">
        <f t="shared" si="0"/>
        <v>是</v>
      </c>
    </row>
    <row r="13" ht="20.1" customHeight="1" spans="1:8">
      <c r="A13" s="435" t="s">
        <v>151</v>
      </c>
      <c r="B13" s="436" t="s">
        <v>152</v>
      </c>
      <c r="C13" s="362">
        <v>108</v>
      </c>
      <c r="D13" s="362">
        <v>724</v>
      </c>
      <c r="E13" s="321">
        <f>D13/C13-1</f>
        <v>5.704</v>
      </c>
      <c r="F13" s="434" t="str">
        <f t="shared" si="0"/>
        <v>是</v>
      </c>
    </row>
    <row r="14" ht="20.1" customHeight="1" spans="1:8">
      <c r="A14" s="435" t="s">
        <v>153</v>
      </c>
      <c r="B14" s="436" t="s">
        <v>154</v>
      </c>
      <c r="C14" s="362"/>
      <c r="D14" s="362">
        <v>0</v>
      </c>
      <c r="E14" s="321"/>
      <c r="F14" s="434" t="str">
        <f t="shared" si="0"/>
        <v>否</v>
      </c>
    </row>
    <row r="15" ht="20.1" customHeight="1" spans="1:8">
      <c r="A15" s="435" t="s">
        <v>155</v>
      </c>
      <c r="B15" s="436" t="s">
        <v>156</v>
      </c>
      <c r="C15" s="362"/>
      <c r="D15" s="362">
        <v>0</v>
      </c>
      <c r="E15" s="321"/>
      <c r="F15" s="434" t="str">
        <f t="shared" si="0"/>
        <v>否</v>
      </c>
    </row>
    <row r="16" ht="20.1" customHeight="1" spans="1:8">
      <c r="A16" s="435" t="s">
        <v>157</v>
      </c>
      <c r="B16" s="436" t="s">
        <v>158</v>
      </c>
      <c r="C16" s="362"/>
      <c r="D16" s="362">
        <v>0</v>
      </c>
      <c r="E16" s="321"/>
      <c r="F16" s="434" t="str">
        <f t="shared" si="0"/>
        <v>否</v>
      </c>
    </row>
    <row r="17" ht="20.1" customHeight="1" spans="1:6">
      <c r="A17" s="433">
        <v>20102</v>
      </c>
      <c r="B17" s="228" t="s">
        <v>159</v>
      </c>
      <c r="C17" s="358">
        <f>SUM(C18:C25)</f>
        <v>732</v>
      </c>
      <c r="D17" s="358">
        <f>SUM(D18:D25)</f>
        <v>833</v>
      </c>
      <c r="E17" s="321">
        <f>D17/C17-1</f>
        <v>0.138</v>
      </c>
      <c r="F17" s="434" t="str">
        <f t="shared" si="0"/>
        <v>是</v>
      </c>
    </row>
    <row r="18" ht="20.1" customHeight="1" spans="1:6">
      <c r="A18" s="435" t="s">
        <v>160</v>
      </c>
      <c r="B18" s="436" t="s">
        <v>138</v>
      </c>
      <c r="C18" s="362">
        <v>720</v>
      </c>
      <c r="D18" s="362">
        <v>671</v>
      </c>
      <c r="E18" s="321">
        <f>D18/C18-1</f>
        <v>-0.068</v>
      </c>
      <c r="F18" s="434" t="str">
        <f t="shared" si="0"/>
        <v>是</v>
      </c>
    </row>
    <row r="19" ht="20.1" customHeight="1" spans="1:6">
      <c r="A19" s="435" t="s">
        <v>161</v>
      </c>
      <c r="B19" s="436" t="s">
        <v>140</v>
      </c>
      <c r="C19" s="362"/>
      <c r="D19" s="362">
        <v>0</v>
      </c>
      <c r="E19" s="321"/>
      <c r="F19" s="434" t="str">
        <f t="shared" si="0"/>
        <v>否</v>
      </c>
    </row>
    <row r="20" ht="20.1" customHeight="1" spans="1:6">
      <c r="A20" s="435" t="s">
        <v>162</v>
      </c>
      <c r="B20" s="436" t="s">
        <v>142</v>
      </c>
      <c r="C20" s="362"/>
      <c r="D20" s="362">
        <v>0</v>
      </c>
      <c r="E20" s="321"/>
      <c r="F20" s="434" t="str">
        <f t="shared" si="0"/>
        <v>否</v>
      </c>
    </row>
    <row r="21" ht="20.1" customHeight="1" spans="1:6">
      <c r="A21" s="435" t="s">
        <v>163</v>
      </c>
      <c r="B21" s="436" t="s">
        <v>164</v>
      </c>
      <c r="C21" s="362">
        <v>12</v>
      </c>
      <c r="D21" s="362">
        <v>20</v>
      </c>
      <c r="E21" s="321">
        <f>D21/C21-1</f>
        <v>0.667</v>
      </c>
      <c r="F21" s="434" t="str">
        <f t="shared" si="0"/>
        <v>是</v>
      </c>
    </row>
    <row r="22" ht="20.1" customHeight="1" spans="1:6">
      <c r="A22" s="435" t="s">
        <v>165</v>
      </c>
      <c r="B22" s="436" t="s">
        <v>166</v>
      </c>
      <c r="C22" s="362"/>
      <c r="D22" s="362">
        <v>134</v>
      </c>
      <c r="E22" s="321"/>
      <c r="F22" s="434" t="str">
        <f t="shared" si="0"/>
        <v>是</v>
      </c>
    </row>
    <row r="23" ht="20.1" customHeight="1" spans="1:6">
      <c r="A23" s="435" t="s">
        <v>167</v>
      </c>
      <c r="B23" s="436" t="s">
        <v>168</v>
      </c>
      <c r="C23" s="362"/>
      <c r="D23" s="362">
        <v>0</v>
      </c>
      <c r="E23" s="321"/>
      <c r="F23" s="434" t="str">
        <f t="shared" si="0"/>
        <v>否</v>
      </c>
    </row>
    <row r="24" ht="20.1" customHeight="1" spans="1:6">
      <c r="A24" s="435" t="s">
        <v>169</v>
      </c>
      <c r="B24" s="436" t="s">
        <v>156</v>
      </c>
      <c r="C24" s="362"/>
      <c r="D24" s="362">
        <v>0</v>
      </c>
      <c r="E24" s="321"/>
      <c r="F24" s="434" t="str">
        <f t="shared" si="0"/>
        <v>否</v>
      </c>
    </row>
    <row r="25" ht="20.1" customHeight="1" spans="1:6">
      <c r="A25" s="435" t="s">
        <v>170</v>
      </c>
      <c r="B25" s="436" t="s">
        <v>171</v>
      </c>
      <c r="C25" s="362"/>
      <c r="D25" s="362">
        <v>8</v>
      </c>
      <c r="E25" s="321"/>
      <c r="F25" s="434" t="str">
        <f t="shared" si="0"/>
        <v>是</v>
      </c>
    </row>
    <row r="26" ht="20.1" customHeight="1" spans="1:6">
      <c r="A26" s="433" t="s">
        <v>172</v>
      </c>
      <c r="B26" s="228" t="s">
        <v>173</v>
      </c>
      <c r="C26" s="358">
        <f>SUM(C27:C36)</f>
        <v>9238</v>
      </c>
      <c r="D26" s="358">
        <f>SUM(D27:D36)</f>
        <v>9827</v>
      </c>
      <c r="E26" s="321">
        <f>D26/C26-1</f>
        <v>0.064</v>
      </c>
      <c r="F26" s="434" t="str">
        <f t="shared" si="0"/>
        <v>是</v>
      </c>
    </row>
    <row r="27" ht="20.1" customHeight="1" spans="1:6">
      <c r="A27" s="435" t="s">
        <v>174</v>
      </c>
      <c r="B27" s="436" t="s">
        <v>138</v>
      </c>
      <c r="C27" s="362">
        <v>9238</v>
      </c>
      <c r="D27" s="362">
        <v>9803</v>
      </c>
      <c r="E27" s="321">
        <f>D27/C27-1</f>
        <v>0.061</v>
      </c>
      <c r="F27" s="434" t="str">
        <f t="shared" si="0"/>
        <v>是</v>
      </c>
    </row>
    <row r="28" ht="20.1" customHeight="1" spans="1:6">
      <c r="A28" s="435" t="s">
        <v>175</v>
      </c>
      <c r="B28" s="436" t="s">
        <v>140</v>
      </c>
      <c r="C28" s="362"/>
      <c r="D28" s="362">
        <v>14</v>
      </c>
      <c r="E28" s="321"/>
      <c r="F28" s="434" t="str">
        <f t="shared" si="0"/>
        <v>是</v>
      </c>
    </row>
    <row r="29" ht="20.1" customHeight="1" spans="1:6">
      <c r="A29" s="435" t="s">
        <v>176</v>
      </c>
      <c r="B29" s="436" t="s">
        <v>142</v>
      </c>
      <c r="C29" s="362"/>
      <c r="D29" s="362">
        <v>0</v>
      </c>
      <c r="E29" s="321"/>
      <c r="F29" s="434" t="str">
        <f t="shared" si="0"/>
        <v>否</v>
      </c>
    </row>
    <row r="30" ht="20.1" customHeight="1" spans="1:6">
      <c r="A30" s="435" t="s">
        <v>177</v>
      </c>
      <c r="B30" s="436" t="s">
        <v>178</v>
      </c>
      <c r="C30" s="362"/>
      <c r="D30" s="362">
        <v>0</v>
      </c>
      <c r="E30" s="321"/>
      <c r="F30" s="434" t="str">
        <f t="shared" si="0"/>
        <v>否</v>
      </c>
    </row>
    <row r="31" ht="20.1" customHeight="1" spans="1:6">
      <c r="A31" s="435" t="s">
        <v>179</v>
      </c>
      <c r="B31" s="436" t="s">
        <v>180</v>
      </c>
      <c r="C31" s="362"/>
      <c r="D31" s="362">
        <v>0</v>
      </c>
      <c r="E31" s="321"/>
      <c r="F31" s="434" t="str">
        <f t="shared" si="0"/>
        <v>否</v>
      </c>
    </row>
    <row r="32" ht="20.1" customHeight="1" spans="1:6">
      <c r="A32" s="435" t="s">
        <v>181</v>
      </c>
      <c r="B32" s="436" t="s">
        <v>182</v>
      </c>
      <c r="C32" s="362"/>
      <c r="D32" s="362">
        <v>0</v>
      </c>
      <c r="E32" s="321"/>
      <c r="F32" s="434" t="str">
        <f t="shared" si="0"/>
        <v>否</v>
      </c>
    </row>
    <row r="33" ht="20.1" customHeight="1" spans="1:6">
      <c r="A33" s="435" t="s">
        <v>183</v>
      </c>
      <c r="B33" s="436" t="s">
        <v>184</v>
      </c>
      <c r="C33" s="362"/>
      <c r="D33" s="362">
        <v>0</v>
      </c>
      <c r="E33" s="321"/>
      <c r="F33" s="434" t="str">
        <f t="shared" si="0"/>
        <v>否</v>
      </c>
    </row>
    <row r="34" ht="20.1" customHeight="1" spans="1:6">
      <c r="A34" s="435" t="s">
        <v>185</v>
      </c>
      <c r="B34" s="436" t="s">
        <v>186</v>
      </c>
      <c r="C34" s="362"/>
      <c r="D34" s="362">
        <v>0</v>
      </c>
      <c r="E34" s="321"/>
      <c r="F34" s="434" t="str">
        <f t="shared" si="0"/>
        <v>否</v>
      </c>
    </row>
    <row r="35" ht="20.1" customHeight="1" spans="1:6">
      <c r="A35" s="435" t="s">
        <v>187</v>
      </c>
      <c r="B35" s="436" t="s">
        <v>156</v>
      </c>
      <c r="C35" s="362"/>
      <c r="D35" s="434"/>
      <c r="E35" s="321"/>
      <c r="F35" s="434" t="str">
        <f t="shared" si="0"/>
        <v>否</v>
      </c>
    </row>
    <row r="36" ht="20.1" customHeight="1" spans="1:6">
      <c r="A36" s="437" t="s">
        <v>188</v>
      </c>
      <c r="B36" s="436" t="s">
        <v>189</v>
      </c>
      <c r="C36" s="362"/>
      <c r="D36" s="362">
        <v>10</v>
      </c>
      <c r="E36" s="321"/>
      <c r="F36" s="434" t="str">
        <f t="shared" si="0"/>
        <v>是</v>
      </c>
    </row>
    <row r="37" ht="20.1" customHeight="1" spans="1:6">
      <c r="A37" s="433" t="s">
        <v>190</v>
      </c>
      <c r="B37" s="228" t="s">
        <v>191</v>
      </c>
      <c r="C37" s="358">
        <f>SUM(C38:C47)</f>
        <v>917</v>
      </c>
      <c r="D37" s="358">
        <f>SUM(D38:D47)</f>
        <v>987</v>
      </c>
      <c r="E37" s="321">
        <f>D37/C37-1</f>
        <v>0.076</v>
      </c>
      <c r="F37" s="434" t="str">
        <f t="shared" si="0"/>
        <v>是</v>
      </c>
    </row>
    <row r="38" ht="20.1" customHeight="1" spans="1:6">
      <c r="A38" s="435" t="s">
        <v>192</v>
      </c>
      <c r="B38" s="436" t="s">
        <v>138</v>
      </c>
      <c r="C38" s="362">
        <v>862</v>
      </c>
      <c r="D38" s="362">
        <v>805</v>
      </c>
      <c r="E38" s="321">
        <f>D38/C38-1</f>
        <v>-0.066</v>
      </c>
      <c r="F38" s="434" t="str">
        <f t="shared" si="0"/>
        <v>是</v>
      </c>
    </row>
    <row r="39" ht="20.1" customHeight="1" spans="1:6">
      <c r="A39" s="435" t="s">
        <v>193</v>
      </c>
      <c r="B39" s="436" t="s">
        <v>140</v>
      </c>
      <c r="C39" s="362"/>
      <c r="D39" s="362">
        <v>0</v>
      </c>
      <c r="E39" s="321"/>
      <c r="F39" s="434" t="str">
        <f t="shared" si="0"/>
        <v>否</v>
      </c>
    </row>
    <row r="40" ht="20.1" customHeight="1" spans="1:6">
      <c r="A40" s="435" t="s">
        <v>194</v>
      </c>
      <c r="B40" s="436" t="s">
        <v>142</v>
      </c>
      <c r="C40" s="362"/>
      <c r="D40" s="362">
        <v>0</v>
      </c>
      <c r="E40" s="321"/>
      <c r="F40" s="434" t="str">
        <f t="shared" si="0"/>
        <v>否</v>
      </c>
    </row>
    <row r="41" ht="20.1" customHeight="1" spans="1:6">
      <c r="A41" s="435" t="s">
        <v>195</v>
      </c>
      <c r="B41" s="436" t="s">
        <v>196</v>
      </c>
      <c r="C41" s="362"/>
      <c r="D41" s="362">
        <v>0</v>
      </c>
      <c r="E41" s="321"/>
      <c r="F41" s="434" t="str">
        <f t="shared" si="0"/>
        <v>否</v>
      </c>
    </row>
    <row r="42" ht="20.1" customHeight="1" spans="1:6">
      <c r="A42" s="435" t="s">
        <v>197</v>
      </c>
      <c r="B42" s="436" t="s">
        <v>198</v>
      </c>
      <c r="C42" s="362"/>
      <c r="D42" s="362">
        <v>0</v>
      </c>
      <c r="E42" s="321"/>
      <c r="F42" s="434" t="str">
        <f t="shared" si="0"/>
        <v>否</v>
      </c>
    </row>
    <row r="43" ht="20.1" customHeight="1" spans="1:6">
      <c r="A43" s="435" t="s">
        <v>199</v>
      </c>
      <c r="B43" s="436" t="s">
        <v>200</v>
      </c>
      <c r="C43" s="362">
        <v>19</v>
      </c>
      <c r="D43" s="362">
        <v>0</v>
      </c>
      <c r="E43" s="321">
        <f>D43/C43-1</f>
        <v>-1</v>
      </c>
      <c r="F43" s="434" t="str">
        <f t="shared" si="0"/>
        <v>是</v>
      </c>
    </row>
    <row r="44" ht="20.1" customHeight="1" spans="1:6">
      <c r="A44" s="435" t="s">
        <v>201</v>
      </c>
      <c r="B44" s="436" t="s">
        <v>202</v>
      </c>
      <c r="C44" s="362"/>
      <c r="D44" s="362">
        <v>0</v>
      </c>
      <c r="E44" s="321"/>
      <c r="F44" s="434" t="str">
        <f t="shared" si="0"/>
        <v>否</v>
      </c>
    </row>
    <row r="45" ht="20.1" customHeight="1" spans="1:6">
      <c r="A45" s="435" t="s">
        <v>203</v>
      </c>
      <c r="B45" s="436" t="s">
        <v>204</v>
      </c>
      <c r="C45" s="362"/>
      <c r="D45" s="362">
        <v>0</v>
      </c>
      <c r="E45" s="321"/>
      <c r="F45" s="434" t="str">
        <f t="shared" si="0"/>
        <v>否</v>
      </c>
    </row>
    <row r="46" ht="20.1" customHeight="1" spans="1:6">
      <c r="A46" s="435" t="s">
        <v>205</v>
      </c>
      <c r="B46" s="436" t="s">
        <v>156</v>
      </c>
      <c r="C46" s="362">
        <v>13</v>
      </c>
      <c r="D46" s="362">
        <v>0</v>
      </c>
      <c r="E46" s="321">
        <f>D46/C46-1</f>
        <v>-1</v>
      </c>
      <c r="F46" s="434" t="str">
        <f t="shared" si="0"/>
        <v>是</v>
      </c>
    </row>
    <row r="47" ht="20.1" customHeight="1" spans="1:6">
      <c r="A47" s="435" t="s">
        <v>206</v>
      </c>
      <c r="B47" s="436" t="s">
        <v>207</v>
      </c>
      <c r="C47" s="362">
        <v>23</v>
      </c>
      <c r="D47" s="362">
        <v>182</v>
      </c>
      <c r="E47" s="321">
        <f>D47/C47-1</f>
        <v>6.913</v>
      </c>
      <c r="F47" s="434" t="str">
        <f t="shared" si="0"/>
        <v>是</v>
      </c>
    </row>
    <row r="48" ht="20.1" customHeight="1" spans="1:6">
      <c r="A48" s="433" t="s">
        <v>208</v>
      </c>
      <c r="B48" s="228" t="s">
        <v>209</v>
      </c>
      <c r="C48" s="358">
        <f>SUM(C49:C58)</f>
        <v>562</v>
      </c>
      <c r="D48" s="358">
        <f>SUM(D49:D58)</f>
        <v>701</v>
      </c>
      <c r="E48" s="321">
        <f>D48/C48-1</f>
        <v>0.247</v>
      </c>
      <c r="F48" s="434" t="str">
        <f t="shared" si="0"/>
        <v>是</v>
      </c>
    </row>
    <row r="49" ht="20.1" customHeight="1" spans="1:6">
      <c r="A49" s="435" t="s">
        <v>210</v>
      </c>
      <c r="B49" s="436" t="s">
        <v>138</v>
      </c>
      <c r="C49" s="362">
        <v>407</v>
      </c>
      <c r="D49" s="362">
        <v>387</v>
      </c>
      <c r="E49" s="321">
        <f>D49/C49-1</f>
        <v>-0.049</v>
      </c>
      <c r="F49" s="434" t="str">
        <f t="shared" si="0"/>
        <v>是</v>
      </c>
    </row>
    <row r="50" ht="20.1" customHeight="1" spans="1:6">
      <c r="A50" s="435" t="s">
        <v>211</v>
      </c>
      <c r="B50" s="436" t="s">
        <v>140</v>
      </c>
      <c r="C50" s="362"/>
      <c r="D50" s="362">
        <v>0</v>
      </c>
      <c r="E50" s="321"/>
      <c r="F50" s="434" t="str">
        <f t="shared" si="0"/>
        <v>否</v>
      </c>
    </row>
    <row r="51" ht="20.1" customHeight="1" spans="1:6">
      <c r="A51" s="435" t="s">
        <v>212</v>
      </c>
      <c r="B51" s="436" t="s">
        <v>142</v>
      </c>
      <c r="C51" s="362"/>
      <c r="D51" s="362">
        <v>0</v>
      </c>
      <c r="E51" s="321"/>
      <c r="F51" s="434" t="str">
        <f t="shared" si="0"/>
        <v>否</v>
      </c>
    </row>
    <row r="52" ht="20.1" customHeight="1" spans="1:6">
      <c r="A52" s="435" t="s">
        <v>213</v>
      </c>
      <c r="B52" s="436" t="s">
        <v>214</v>
      </c>
      <c r="C52" s="362"/>
      <c r="D52" s="362">
        <v>0</v>
      </c>
      <c r="E52" s="321"/>
      <c r="F52" s="434" t="str">
        <f t="shared" si="0"/>
        <v>否</v>
      </c>
    </row>
    <row r="53" ht="20.1" customHeight="1" spans="1:6">
      <c r="A53" s="435" t="s">
        <v>215</v>
      </c>
      <c r="B53" s="436" t="s">
        <v>216</v>
      </c>
      <c r="C53" s="362"/>
      <c r="D53" s="362">
        <v>40</v>
      </c>
      <c r="E53" s="321"/>
      <c r="F53" s="434" t="str">
        <f t="shared" si="0"/>
        <v>是</v>
      </c>
    </row>
    <row r="54" ht="20.1" customHeight="1" spans="1:6">
      <c r="A54" s="435" t="s">
        <v>217</v>
      </c>
      <c r="B54" s="436" t="s">
        <v>218</v>
      </c>
      <c r="C54" s="362"/>
      <c r="D54" s="362">
        <v>0</v>
      </c>
      <c r="E54" s="321"/>
      <c r="F54" s="434" t="str">
        <f t="shared" si="0"/>
        <v>否</v>
      </c>
    </row>
    <row r="55" ht="20.1" customHeight="1" spans="1:6">
      <c r="A55" s="435" t="s">
        <v>219</v>
      </c>
      <c r="B55" s="436" t="s">
        <v>220</v>
      </c>
      <c r="C55" s="362">
        <v>56</v>
      </c>
      <c r="D55" s="362">
        <v>142</v>
      </c>
      <c r="E55" s="321">
        <f>D55/C55-1</f>
        <v>1.536</v>
      </c>
      <c r="F55" s="434" t="str">
        <f t="shared" si="0"/>
        <v>是</v>
      </c>
    </row>
    <row r="56" ht="20.1" customHeight="1" spans="1:6">
      <c r="A56" s="435" t="s">
        <v>221</v>
      </c>
      <c r="B56" s="436" t="s">
        <v>222</v>
      </c>
      <c r="C56" s="362">
        <v>39</v>
      </c>
      <c r="D56" s="362">
        <v>109</v>
      </c>
      <c r="E56" s="321">
        <f>D56/C56-1</f>
        <v>1.795</v>
      </c>
      <c r="F56" s="434" t="str">
        <f t="shared" si="0"/>
        <v>是</v>
      </c>
    </row>
    <row r="57" ht="20.1" customHeight="1" spans="1:6">
      <c r="A57" s="435" t="s">
        <v>223</v>
      </c>
      <c r="B57" s="436" t="s">
        <v>156</v>
      </c>
      <c r="C57" s="362"/>
      <c r="D57" s="362">
        <v>0</v>
      </c>
      <c r="E57" s="321"/>
      <c r="F57" s="434" t="str">
        <f t="shared" si="0"/>
        <v>否</v>
      </c>
    </row>
    <row r="58" ht="20.1" customHeight="1" spans="1:6">
      <c r="A58" s="435" t="s">
        <v>224</v>
      </c>
      <c r="B58" s="436" t="s">
        <v>225</v>
      </c>
      <c r="C58" s="362">
        <v>60</v>
      </c>
      <c r="D58" s="362">
        <v>23</v>
      </c>
      <c r="E58" s="321">
        <f>D58/C58-1</f>
        <v>-0.617</v>
      </c>
      <c r="F58" s="434" t="str">
        <f t="shared" si="0"/>
        <v>是</v>
      </c>
    </row>
    <row r="59" ht="20.1" customHeight="1" spans="1:6">
      <c r="A59" s="433" t="s">
        <v>226</v>
      </c>
      <c r="B59" s="228" t="s">
        <v>227</v>
      </c>
      <c r="C59" s="358">
        <f>SUM(C60:C69)</f>
        <v>1429</v>
      </c>
      <c r="D59" s="358">
        <f>SUM(D60:D69)</f>
        <v>1352</v>
      </c>
      <c r="E59" s="321">
        <f>D59/C59-1</f>
        <v>-0.054</v>
      </c>
      <c r="F59" s="434" t="str">
        <f t="shared" si="0"/>
        <v>是</v>
      </c>
    </row>
    <row r="60" ht="20.1" customHeight="1" spans="1:6">
      <c r="A60" s="435" t="s">
        <v>228</v>
      </c>
      <c r="B60" s="436" t="s">
        <v>138</v>
      </c>
      <c r="C60" s="362">
        <v>937</v>
      </c>
      <c r="D60" s="362">
        <v>890</v>
      </c>
      <c r="E60" s="321">
        <f>D60/C60-1</f>
        <v>-0.05</v>
      </c>
      <c r="F60" s="434" t="str">
        <f t="shared" si="0"/>
        <v>是</v>
      </c>
    </row>
    <row r="61" ht="20.1" customHeight="1" spans="1:6">
      <c r="A61" s="435" t="s">
        <v>229</v>
      </c>
      <c r="B61" s="436" t="s">
        <v>140</v>
      </c>
      <c r="C61" s="362"/>
      <c r="D61" s="362">
        <v>0</v>
      </c>
      <c r="E61" s="321"/>
      <c r="F61" s="434" t="str">
        <f t="shared" si="0"/>
        <v>否</v>
      </c>
    </row>
    <row r="62" ht="20.1" customHeight="1" spans="1:6">
      <c r="A62" s="435" t="s">
        <v>230</v>
      </c>
      <c r="B62" s="436" t="s">
        <v>142</v>
      </c>
      <c r="C62" s="362"/>
      <c r="D62" s="362">
        <v>0</v>
      </c>
      <c r="E62" s="321"/>
      <c r="F62" s="434" t="str">
        <f t="shared" si="0"/>
        <v>否</v>
      </c>
    </row>
    <row r="63" ht="20.1" customHeight="1" spans="1:6">
      <c r="A63" s="435" t="s">
        <v>231</v>
      </c>
      <c r="B63" s="436" t="s">
        <v>232</v>
      </c>
      <c r="C63" s="362"/>
      <c r="D63" s="362">
        <v>0</v>
      </c>
      <c r="E63" s="321"/>
      <c r="F63" s="434" t="str">
        <f t="shared" si="0"/>
        <v>否</v>
      </c>
    </row>
    <row r="64" ht="20.1" customHeight="1" spans="1:6">
      <c r="A64" s="435" t="s">
        <v>233</v>
      </c>
      <c r="B64" s="436" t="s">
        <v>234</v>
      </c>
      <c r="C64" s="362">
        <v>21</v>
      </c>
      <c r="D64" s="362">
        <v>23</v>
      </c>
      <c r="E64" s="321">
        <f>D64/C64-1</f>
        <v>0.095</v>
      </c>
      <c r="F64" s="434" t="str">
        <f t="shared" si="0"/>
        <v>是</v>
      </c>
    </row>
    <row r="65" ht="20.1" customHeight="1" spans="1:6">
      <c r="A65" s="435" t="s">
        <v>235</v>
      </c>
      <c r="B65" s="436" t="s">
        <v>236</v>
      </c>
      <c r="C65" s="362"/>
      <c r="D65" s="362">
        <v>0</v>
      </c>
      <c r="E65" s="321"/>
      <c r="F65" s="434" t="str">
        <f t="shared" si="0"/>
        <v>否</v>
      </c>
    </row>
    <row r="66" ht="20.1" customHeight="1" spans="1:6">
      <c r="A66" s="435" t="s">
        <v>237</v>
      </c>
      <c r="B66" s="436" t="s">
        <v>238</v>
      </c>
      <c r="C66" s="362">
        <v>9</v>
      </c>
      <c r="D66" s="362">
        <v>32</v>
      </c>
      <c r="E66" s="321">
        <f>D66/C66-1</f>
        <v>2.556</v>
      </c>
      <c r="F66" s="434" t="str">
        <f t="shared" si="0"/>
        <v>是</v>
      </c>
    </row>
    <row r="67" ht="20.1" customHeight="1" spans="1:6">
      <c r="A67" s="435" t="s">
        <v>239</v>
      </c>
      <c r="B67" s="436" t="s">
        <v>240</v>
      </c>
      <c r="C67" s="362">
        <v>158</v>
      </c>
      <c r="D67" s="362">
        <v>312</v>
      </c>
      <c r="E67" s="321">
        <f>D67/C67-1</f>
        <v>0.975</v>
      </c>
      <c r="F67" s="434" t="str">
        <f t="shared" si="0"/>
        <v>是</v>
      </c>
    </row>
    <row r="68" ht="20.1" customHeight="1" spans="1:6">
      <c r="A68" s="435" t="s">
        <v>241</v>
      </c>
      <c r="B68" s="436" t="s">
        <v>156</v>
      </c>
      <c r="C68" s="362">
        <v>304</v>
      </c>
      <c r="D68" s="362">
        <v>10</v>
      </c>
      <c r="E68" s="321">
        <f>D68/C68-1</f>
        <v>-0.967</v>
      </c>
      <c r="F68" s="434" t="str">
        <f t="shared" si="0"/>
        <v>是</v>
      </c>
    </row>
    <row r="69" ht="20.1" customHeight="1" spans="1:6">
      <c r="A69" s="435" t="s">
        <v>242</v>
      </c>
      <c r="B69" s="436" t="s">
        <v>243</v>
      </c>
      <c r="C69" s="362"/>
      <c r="D69" s="362">
        <v>85</v>
      </c>
      <c r="E69" s="321"/>
      <c r="F69" s="434" t="str">
        <f t="shared" ref="F69:F132" si="1">IF(LEN(A69)=3,"是",IF(B69&lt;&gt;"",IF(SUM(C69:E69)&lt;&gt;0,"是","否"),"是"))</f>
        <v>是</v>
      </c>
    </row>
    <row r="70" ht="20.1" customHeight="1" spans="1:6">
      <c r="A70" s="433" t="s">
        <v>244</v>
      </c>
      <c r="B70" s="228" t="s">
        <v>245</v>
      </c>
      <c r="C70" s="358">
        <f>SUM(C71:C82)</f>
        <v>16</v>
      </c>
      <c r="D70" s="358">
        <f>SUM(D71:D82)</f>
        <v>30</v>
      </c>
      <c r="E70" s="321">
        <f>D70/C70-1</f>
        <v>0.875</v>
      </c>
      <c r="F70" s="434" t="str">
        <f t="shared" si="1"/>
        <v>是</v>
      </c>
    </row>
    <row r="71" ht="20.1" customHeight="1" spans="1:6">
      <c r="A71" s="435" t="s">
        <v>246</v>
      </c>
      <c r="B71" s="436" t="s">
        <v>138</v>
      </c>
      <c r="C71" s="362">
        <v>16</v>
      </c>
      <c r="D71" s="362">
        <v>30</v>
      </c>
      <c r="E71" s="321">
        <f>D71/C71-1</f>
        <v>0.875</v>
      </c>
      <c r="F71" s="434" t="str">
        <f t="shared" si="1"/>
        <v>是</v>
      </c>
    </row>
    <row r="72" ht="20.1" customHeight="1" spans="1:6">
      <c r="A72" s="435" t="s">
        <v>247</v>
      </c>
      <c r="B72" s="436" t="s">
        <v>140</v>
      </c>
      <c r="C72" s="362"/>
      <c r="D72" s="362"/>
      <c r="E72" s="321"/>
      <c r="F72" s="434" t="str">
        <f t="shared" si="1"/>
        <v>否</v>
      </c>
    </row>
    <row r="73" ht="20.1" customHeight="1" spans="1:6">
      <c r="A73" s="435" t="s">
        <v>248</v>
      </c>
      <c r="B73" s="436" t="s">
        <v>142</v>
      </c>
      <c r="C73" s="362"/>
      <c r="D73" s="362"/>
      <c r="E73" s="321"/>
      <c r="F73" s="434" t="str">
        <f t="shared" si="1"/>
        <v>否</v>
      </c>
    </row>
    <row r="74" ht="20.1" customHeight="1" spans="1:6">
      <c r="A74" s="435" t="s">
        <v>249</v>
      </c>
      <c r="B74" s="436" t="s">
        <v>250</v>
      </c>
      <c r="C74" s="362"/>
      <c r="D74" s="362"/>
      <c r="E74" s="321"/>
      <c r="F74" s="434" t="str">
        <f t="shared" si="1"/>
        <v>否</v>
      </c>
    </row>
    <row r="75" ht="20.1" customHeight="1" spans="1:6">
      <c r="A75" s="435" t="s">
        <v>251</v>
      </c>
      <c r="B75" s="436" t="s">
        <v>252</v>
      </c>
      <c r="C75" s="362"/>
      <c r="D75" s="362"/>
      <c r="E75" s="321"/>
      <c r="F75" s="434" t="str">
        <f t="shared" si="1"/>
        <v>否</v>
      </c>
    </row>
    <row r="76" ht="20.1" customHeight="1" spans="1:6">
      <c r="A76" s="435" t="s">
        <v>253</v>
      </c>
      <c r="B76" s="436" t="s">
        <v>254</v>
      </c>
      <c r="C76" s="362"/>
      <c r="D76" s="362"/>
      <c r="E76" s="321"/>
      <c r="F76" s="434" t="str">
        <f t="shared" si="1"/>
        <v>否</v>
      </c>
    </row>
    <row r="77" ht="20.1" customHeight="1" spans="1:6">
      <c r="A77" s="435" t="s">
        <v>255</v>
      </c>
      <c r="B77" s="436" t="s">
        <v>256</v>
      </c>
      <c r="C77" s="362"/>
      <c r="D77" s="362"/>
      <c r="E77" s="321"/>
      <c r="F77" s="434" t="str">
        <f t="shared" si="1"/>
        <v>否</v>
      </c>
    </row>
    <row r="78" ht="20.1" customHeight="1" spans="1:6">
      <c r="A78" s="435" t="s">
        <v>257</v>
      </c>
      <c r="B78" s="436" t="s">
        <v>258</v>
      </c>
      <c r="C78" s="362"/>
      <c r="D78" s="362"/>
      <c r="E78" s="321"/>
      <c r="F78" s="434" t="str">
        <f t="shared" si="1"/>
        <v>否</v>
      </c>
    </row>
    <row r="79" ht="20.1" customHeight="1" spans="1:6">
      <c r="A79" s="435" t="s">
        <v>259</v>
      </c>
      <c r="B79" s="436" t="s">
        <v>238</v>
      </c>
      <c r="C79" s="362"/>
      <c r="D79" s="362"/>
      <c r="E79" s="321"/>
      <c r="F79" s="434" t="str">
        <f t="shared" si="1"/>
        <v>否</v>
      </c>
    </row>
    <row r="80" ht="20.1" customHeight="1" spans="1:6">
      <c r="A80" s="437">
        <v>2010710</v>
      </c>
      <c r="B80" s="436" t="s">
        <v>260</v>
      </c>
      <c r="C80" s="362"/>
      <c r="D80" s="362"/>
      <c r="E80" s="321"/>
      <c r="F80" s="434" t="str">
        <f t="shared" si="1"/>
        <v>否</v>
      </c>
    </row>
    <row r="81" ht="20.1" customHeight="1" spans="1:6">
      <c r="A81" s="435" t="s">
        <v>261</v>
      </c>
      <c r="B81" s="436" t="s">
        <v>156</v>
      </c>
      <c r="C81" s="362"/>
      <c r="D81" s="362"/>
      <c r="E81" s="321"/>
      <c r="F81" s="434" t="str">
        <f t="shared" si="1"/>
        <v>否</v>
      </c>
    </row>
    <row r="82" ht="20.1" customHeight="1" spans="1:6">
      <c r="A82" s="435" t="s">
        <v>262</v>
      </c>
      <c r="B82" s="436" t="s">
        <v>263</v>
      </c>
      <c r="C82" s="362"/>
      <c r="D82" s="362"/>
      <c r="E82" s="321"/>
      <c r="F82" s="434" t="str">
        <f t="shared" si="1"/>
        <v>否</v>
      </c>
    </row>
    <row r="83" ht="20.1" customHeight="1" spans="1:6">
      <c r="A83" s="433" t="s">
        <v>264</v>
      </c>
      <c r="B83" s="228" t="s">
        <v>265</v>
      </c>
      <c r="C83" s="358">
        <f>SUM(C84:C91)</f>
        <v>50</v>
      </c>
      <c r="D83" s="358">
        <f>SUM(D84:D91)</f>
        <v>50</v>
      </c>
      <c r="E83" s="321">
        <f>D83/C83-1</f>
        <v>0</v>
      </c>
      <c r="F83" s="434" t="str">
        <f t="shared" si="1"/>
        <v>是</v>
      </c>
    </row>
    <row r="84" ht="20.1" customHeight="1" spans="1:6">
      <c r="A84" s="435" t="s">
        <v>266</v>
      </c>
      <c r="B84" s="436" t="s">
        <v>138</v>
      </c>
      <c r="C84" s="362"/>
      <c r="D84" s="362"/>
      <c r="E84" s="321"/>
      <c r="F84" s="434" t="str">
        <f t="shared" si="1"/>
        <v>否</v>
      </c>
    </row>
    <row r="85" ht="20.1" customHeight="1" spans="1:6">
      <c r="A85" s="435" t="s">
        <v>267</v>
      </c>
      <c r="B85" s="436" t="s">
        <v>140</v>
      </c>
      <c r="C85" s="362">
        <v>0</v>
      </c>
      <c r="D85" s="362"/>
      <c r="E85" s="321"/>
      <c r="F85" s="434" t="str">
        <f t="shared" si="1"/>
        <v>否</v>
      </c>
    </row>
    <row r="86" ht="20.1" customHeight="1" spans="1:6">
      <c r="A86" s="435" t="s">
        <v>268</v>
      </c>
      <c r="B86" s="436" t="s">
        <v>142</v>
      </c>
      <c r="C86" s="362"/>
      <c r="D86" s="362"/>
      <c r="E86" s="321"/>
      <c r="F86" s="434" t="str">
        <f t="shared" si="1"/>
        <v>否</v>
      </c>
    </row>
    <row r="87" ht="20.1" customHeight="1" spans="1:6">
      <c r="A87" s="435" t="s">
        <v>269</v>
      </c>
      <c r="B87" s="436" t="s">
        <v>270</v>
      </c>
      <c r="C87" s="362">
        <v>50</v>
      </c>
      <c r="D87" s="362">
        <v>50</v>
      </c>
      <c r="E87" s="321">
        <f>D87/C87-1</f>
        <v>0</v>
      </c>
      <c r="F87" s="434" t="str">
        <f t="shared" si="1"/>
        <v>是</v>
      </c>
    </row>
    <row r="88" ht="20.1" customHeight="1" spans="1:6">
      <c r="A88" s="435" t="s">
        <v>271</v>
      </c>
      <c r="B88" s="436" t="s">
        <v>272</v>
      </c>
      <c r="C88" s="362"/>
      <c r="D88" s="362"/>
      <c r="E88" s="321"/>
      <c r="F88" s="434" t="str">
        <f t="shared" si="1"/>
        <v>否</v>
      </c>
    </row>
    <row r="89" ht="20.1" customHeight="1" spans="1:6">
      <c r="A89" s="435" t="s">
        <v>273</v>
      </c>
      <c r="B89" s="436" t="s">
        <v>238</v>
      </c>
      <c r="C89" s="362">
        <v>0</v>
      </c>
      <c r="D89" s="362"/>
      <c r="E89" s="321"/>
      <c r="F89" s="434" t="str">
        <f t="shared" si="1"/>
        <v>否</v>
      </c>
    </row>
    <row r="90" ht="20.1" customHeight="1" spans="1:6">
      <c r="A90" s="435" t="s">
        <v>274</v>
      </c>
      <c r="B90" s="436" t="s">
        <v>156</v>
      </c>
      <c r="C90" s="362"/>
      <c r="D90" s="362"/>
      <c r="E90" s="321"/>
      <c r="F90" s="434" t="str">
        <f t="shared" si="1"/>
        <v>否</v>
      </c>
    </row>
    <row r="91" ht="20.1" customHeight="1" spans="1:6">
      <c r="A91" s="435" t="s">
        <v>275</v>
      </c>
      <c r="B91" s="436" t="s">
        <v>276</v>
      </c>
      <c r="C91" s="362"/>
      <c r="D91" s="362"/>
      <c r="E91" s="321"/>
      <c r="F91" s="434" t="str">
        <f t="shared" si="1"/>
        <v>否</v>
      </c>
    </row>
    <row r="92" ht="20.1" customHeight="1" spans="1:6">
      <c r="A92" s="433" t="s">
        <v>277</v>
      </c>
      <c r="B92" s="228" t="s">
        <v>278</v>
      </c>
      <c r="C92" s="358">
        <f>SUM(C96:C104)</f>
        <v>0</v>
      </c>
      <c r="D92" s="358"/>
      <c r="E92" s="321"/>
      <c r="F92" s="434" t="str">
        <f t="shared" si="1"/>
        <v>否</v>
      </c>
    </row>
    <row r="93" ht="20.1" customHeight="1" spans="1:6">
      <c r="A93" s="435" t="s">
        <v>279</v>
      </c>
      <c r="B93" s="436" t="s">
        <v>138</v>
      </c>
      <c r="C93" s="362">
        <v>0</v>
      </c>
      <c r="D93" s="362"/>
      <c r="E93" s="321"/>
      <c r="F93" s="434" t="str">
        <f t="shared" si="1"/>
        <v>否</v>
      </c>
    </row>
    <row r="94" ht="20.1" customHeight="1" spans="1:6">
      <c r="A94" s="435" t="s">
        <v>280</v>
      </c>
      <c r="B94" s="436" t="s">
        <v>140</v>
      </c>
      <c r="C94" s="362">
        <v>0</v>
      </c>
      <c r="D94" s="362"/>
      <c r="E94" s="321"/>
      <c r="F94" s="434" t="str">
        <f t="shared" si="1"/>
        <v>否</v>
      </c>
    </row>
    <row r="95" ht="20.1" customHeight="1" spans="1:6">
      <c r="A95" s="435" t="s">
        <v>281</v>
      </c>
      <c r="B95" s="436" t="s">
        <v>142</v>
      </c>
      <c r="C95" s="362">
        <v>0</v>
      </c>
      <c r="D95" s="362"/>
      <c r="E95" s="321"/>
      <c r="F95" s="434" t="str">
        <f t="shared" si="1"/>
        <v>否</v>
      </c>
    </row>
    <row r="96" ht="20.1" customHeight="1" spans="1:6">
      <c r="A96" s="435" t="s">
        <v>282</v>
      </c>
      <c r="B96" s="436" t="s">
        <v>283</v>
      </c>
      <c r="C96" s="362"/>
      <c r="D96" s="362"/>
      <c r="E96" s="321"/>
      <c r="F96" s="434" t="str">
        <f t="shared" si="1"/>
        <v>否</v>
      </c>
    </row>
    <row r="97" ht="20.1" customHeight="1" spans="1:6">
      <c r="A97" s="435" t="s">
        <v>284</v>
      </c>
      <c r="B97" s="436" t="s">
        <v>285</v>
      </c>
      <c r="C97" s="362">
        <v>0</v>
      </c>
      <c r="D97" s="362"/>
      <c r="E97" s="321"/>
      <c r="F97" s="434" t="str">
        <f t="shared" si="1"/>
        <v>否</v>
      </c>
    </row>
    <row r="98" ht="20.1" customHeight="1" spans="1:6">
      <c r="A98" s="435" t="s">
        <v>286</v>
      </c>
      <c r="B98" s="436" t="s">
        <v>238</v>
      </c>
      <c r="C98" s="362">
        <v>0</v>
      </c>
      <c r="D98" s="362"/>
      <c r="E98" s="321"/>
      <c r="F98" s="434" t="str">
        <f t="shared" si="1"/>
        <v>否</v>
      </c>
    </row>
    <row r="99" ht="20.1" customHeight="1" spans="1:6">
      <c r="A99" s="435" t="s">
        <v>287</v>
      </c>
      <c r="B99" s="436" t="s">
        <v>288</v>
      </c>
      <c r="C99" s="362">
        <v>0</v>
      </c>
      <c r="D99" s="362"/>
      <c r="E99" s="321"/>
      <c r="F99" s="434" t="str">
        <f t="shared" si="1"/>
        <v>否</v>
      </c>
    </row>
    <row r="100" ht="20.1" customHeight="1" spans="1:6">
      <c r="A100" s="435" t="s">
        <v>289</v>
      </c>
      <c r="B100" s="436" t="s">
        <v>290</v>
      </c>
      <c r="C100" s="362">
        <v>0</v>
      </c>
      <c r="D100" s="362"/>
      <c r="E100" s="321"/>
      <c r="F100" s="434" t="str">
        <f t="shared" si="1"/>
        <v>否</v>
      </c>
    </row>
    <row r="101" ht="20.1" customHeight="1" spans="1:6">
      <c r="A101" s="435" t="s">
        <v>291</v>
      </c>
      <c r="B101" s="436" t="s">
        <v>292</v>
      </c>
      <c r="C101" s="362">
        <v>0</v>
      </c>
      <c r="D101" s="362"/>
      <c r="E101" s="321"/>
      <c r="F101" s="434" t="str">
        <f t="shared" si="1"/>
        <v>否</v>
      </c>
    </row>
    <row r="102" ht="20.1" customHeight="1" spans="1:6">
      <c r="A102" s="435" t="s">
        <v>293</v>
      </c>
      <c r="B102" s="436" t="s">
        <v>294</v>
      </c>
      <c r="C102" s="362">
        <v>0</v>
      </c>
      <c r="D102" s="362"/>
      <c r="E102" s="321"/>
      <c r="F102" s="434" t="str">
        <f t="shared" si="1"/>
        <v>否</v>
      </c>
    </row>
    <row r="103" ht="20.1" customHeight="1" spans="1:6">
      <c r="A103" s="435" t="s">
        <v>295</v>
      </c>
      <c r="B103" s="436" t="s">
        <v>156</v>
      </c>
      <c r="C103" s="362">
        <v>0</v>
      </c>
      <c r="D103" s="362"/>
      <c r="E103" s="321"/>
      <c r="F103" s="434" t="str">
        <f t="shared" si="1"/>
        <v>否</v>
      </c>
    </row>
    <row r="104" ht="20.1" customHeight="1" spans="1:6">
      <c r="A104" s="435" t="s">
        <v>296</v>
      </c>
      <c r="B104" s="436" t="s">
        <v>297</v>
      </c>
      <c r="C104" s="362"/>
      <c r="D104" s="362"/>
      <c r="E104" s="321"/>
      <c r="F104" s="434" t="str">
        <f t="shared" si="1"/>
        <v>否</v>
      </c>
    </row>
    <row r="105" ht="20.1" customHeight="1" spans="1:6">
      <c r="A105" s="433" t="s">
        <v>298</v>
      </c>
      <c r="B105" s="228" t="s">
        <v>299</v>
      </c>
      <c r="C105" s="358">
        <f>SUM(C106:C114)</f>
        <v>0</v>
      </c>
      <c r="D105" s="358"/>
      <c r="E105" s="321"/>
      <c r="F105" s="434" t="str">
        <f t="shared" si="1"/>
        <v>否</v>
      </c>
    </row>
    <row r="106" ht="20.1" customHeight="1" spans="1:6">
      <c r="A106" s="435" t="s">
        <v>300</v>
      </c>
      <c r="B106" s="436" t="s">
        <v>138</v>
      </c>
      <c r="C106" s="362"/>
      <c r="D106" s="362"/>
      <c r="E106" s="321"/>
      <c r="F106" s="434" t="str">
        <f t="shared" si="1"/>
        <v>否</v>
      </c>
    </row>
    <row r="107" ht="20.1" customHeight="1" spans="1:6">
      <c r="A107" s="435" t="s">
        <v>301</v>
      </c>
      <c r="B107" s="436" t="s">
        <v>140</v>
      </c>
      <c r="C107" s="362">
        <v>0</v>
      </c>
      <c r="D107" s="362"/>
      <c r="E107" s="321"/>
      <c r="F107" s="434" t="str">
        <f t="shared" si="1"/>
        <v>否</v>
      </c>
    </row>
    <row r="108" ht="20.1" customHeight="1" spans="1:6">
      <c r="A108" s="435" t="s">
        <v>302</v>
      </c>
      <c r="B108" s="436" t="s">
        <v>142</v>
      </c>
      <c r="C108" s="362">
        <v>0</v>
      </c>
      <c r="D108" s="362"/>
      <c r="E108" s="321"/>
      <c r="F108" s="434" t="str">
        <f t="shared" si="1"/>
        <v>否</v>
      </c>
    </row>
    <row r="109" ht="20.1" customHeight="1" spans="1:6">
      <c r="A109" s="435" t="s">
        <v>303</v>
      </c>
      <c r="B109" s="436" t="s">
        <v>304</v>
      </c>
      <c r="C109" s="362">
        <v>0</v>
      </c>
      <c r="D109" s="362"/>
      <c r="E109" s="321"/>
      <c r="F109" s="434" t="str">
        <f t="shared" si="1"/>
        <v>否</v>
      </c>
    </row>
    <row r="110" ht="20.1" customHeight="1" spans="1:6">
      <c r="A110" s="435" t="s">
        <v>305</v>
      </c>
      <c r="B110" s="436" t="s">
        <v>306</v>
      </c>
      <c r="C110" s="362">
        <v>0</v>
      </c>
      <c r="D110" s="362"/>
      <c r="E110" s="321"/>
      <c r="F110" s="434" t="str">
        <f t="shared" si="1"/>
        <v>否</v>
      </c>
    </row>
    <row r="111" ht="20.1" customHeight="1" spans="1:6">
      <c r="A111" s="435" t="s">
        <v>307</v>
      </c>
      <c r="B111" s="436" t="s">
        <v>308</v>
      </c>
      <c r="C111" s="362">
        <v>0</v>
      </c>
      <c r="D111" s="362"/>
      <c r="E111" s="321"/>
      <c r="F111" s="434" t="str">
        <f t="shared" si="1"/>
        <v>否</v>
      </c>
    </row>
    <row r="112" ht="20.1" customHeight="1" spans="1:6">
      <c r="A112" s="435" t="s">
        <v>309</v>
      </c>
      <c r="B112" s="436" t="s">
        <v>310</v>
      </c>
      <c r="C112" s="362"/>
      <c r="D112" s="362"/>
      <c r="E112" s="321"/>
      <c r="F112" s="434" t="str">
        <f t="shared" si="1"/>
        <v>否</v>
      </c>
    </row>
    <row r="113" ht="20.1" customHeight="1" spans="1:6">
      <c r="A113" s="435" t="s">
        <v>311</v>
      </c>
      <c r="B113" s="436" t="s">
        <v>156</v>
      </c>
      <c r="C113" s="362"/>
      <c r="D113" s="362"/>
      <c r="E113" s="321"/>
      <c r="F113" s="434" t="str">
        <f t="shared" si="1"/>
        <v>否</v>
      </c>
    </row>
    <row r="114" ht="20.1" customHeight="1" spans="1:6">
      <c r="A114" s="435" t="s">
        <v>312</v>
      </c>
      <c r="B114" s="436" t="s">
        <v>313</v>
      </c>
      <c r="C114" s="362"/>
      <c r="D114" s="362"/>
      <c r="E114" s="321"/>
      <c r="F114" s="434" t="str">
        <f t="shared" si="1"/>
        <v>否</v>
      </c>
    </row>
    <row r="115" ht="20.1" customHeight="1" spans="1:6">
      <c r="A115" s="433" t="s">
        <v>314</v>
      </c>
      <c r="B115" s="228" t="s">
        <v>315</v>
      </c>
      <c r="C115" s="358">
        <f>SUM(C116:C123)</f>
        <v>2100</v>
      </c>
      <c r="D115" s="358">
        <f>SUM(D116:D123)</f>
        <v>2206</v>
      </c>
      <c r="E115" s="321">
        <f>D115/C115-1</f>
        <v>0.05</v>
      </c>
      <c r="F115" s="434" t="str">
        <f t="shared" si="1"/>
        <v>是</v>
      </c>
    </row>
    <row r="116" ht="20.1" customHeight="1" spans="1:6">
      <c r="A116" s="435" t="s">
        <v>316</v>
      </c>
      <c r="B116" s="436" t="s">
        <v>138</v>
      </c>
      <c r="C116" s="362">
        <v>2050</v>
      </c>
      <c r="D116" s="362">
        <v>2136</v>
      </c>
      <c r="E116" s="321">
        <f>D116/C116-1</f>
        <v>0.042</v>
      </c>
      <c r="F116" s="434" t="str">
        <f t="shared" si="1"/>
        <v>是</v>
      </c>
    </row>
    <row r="117" ht="20.1" customHeight="1" spans="1:6">
      <c r="A117" s="435" t="s">
        <v>317</v>
      </c>
      <c r="B117" s="436" t="s">
        <v>140</v>
      </c>
      <c r="C117" s="362"/>
      <c r="D117" s="362">
        <v>0</v>
      </c>
      <c r="E117" s="321"/>
      <c r="F117" s="434" t="str">
        <f t="shared" si="1"/>
        <v>否</v>
      </c>
    </row>
    <row r="118" ht="20.1" customHeight="1" spans="1:6">
      <c r="A118" s="435" t="s">
        <v>318</v>
      </c>
      <c r="B118" s="436" t="s">
        <v>142</v>
      </c>
      <c r="C118" s="362"/>
      <c r="D118" s="362">
        <v>0</v>
      </c>
      <c r="E118" s="321"/>
      <c r="F118" s="434" t="str">
        <f t="shared" si="1"/>
        <v>否</v>
      </c>
    </row>
    <row r="119" ht="20.1" customHeight="1" spans="1:6">
      <c r="A119" s="435" t="s">
        <v>319</v>
      </c>
      <c r="B119" s="436" t="s">
        <v>320</v>
      </c>
      <c r="C119" s="362">
        <v>50</v>
      </c>
      <c r="D119" s="362">
        <v>0</v>
      </c>
      <c r="E119" s="321">
        <f>D119/C119-1</f>
        <v>-1</v>
      </c>
      <c r="F119" s="434" t="str">
        <f t="shared" si="1"/>
        <v>是</v>
      </c>
    </row>
    <row r="120" ht="20.1" customHeight="1" spans="1:6">
      <c r="A120" s="435" t="s">
        <v>321</v>
      </c>
      <c r="B120" s="436" t="s">
        <v>322</v>
      </c>
      <c r="C120" s="362"/>
      <c r="D120" s="362">
        <v>0</v>
      </c>
      <c r="E120" s="321"/>
      <c r="F120" s="434" t="str">
        <f t="shared" si="1"/>
        <v>否</v>
      </c>
    </row>
    <row r="121" ht="20.1" customHeight="1" spans="1:6">
      <c r="A121" s="435" t="s">
        <v>323</v>
      </c>
      <c r="B121" s="436" t="s">
        <v>324</v>
      </c>
      <c r="C121" s="362"/>
      <c r="D121" s="362">
        <v>0</v>
      </c>
      <c r="E121" s="321"/>
      <c r="F121" s="434" t="str">
        <f t="shared" si="1"/>
        <v>否</v>
      </c>
    </row>
    <row r="122" ht="20.1" customHeight="1" spans="1:6">
      <c r="A122" s="435" t="s">
        <v>325</v>
      </c>
      <c r="B122" s="436" t="s">
        <v>156</v>
      </c>
      <c r="C122" s="362"/>
      <c r="D122" s="362">
        <v>0</v>
      </c>
      <c r="E122" s="321"/>
      <c r="F122" s="434" t="str">
        <f t="shared" si="1"/>
        <v>否</v>
      </c>
    </row>
    <row r="123" ht="20.1" customHeight="1" spans="1:6">
      <c r="A123" s="435" t="s">
        <v>326</v>
      </c>
      <c r="B123" s="436" t="s">
        <v>327</v>
      </c>
      <c r="C123" s="362"/>
      <c r="D123" s="362">
        <v>70</v>
      </c>
      <c r="E123" s="321"/>
      <c r="F123" s="434" t="str">
        <f t="shared" si="1"/>
        <v>是</v>
      </c>
    </row>
    <row r="124" ht="20.1" customHeight="1" spans="1:6">
      <c r="A124" s="433" t="s">
        <v>328</v>
      </c>
      <c r="B124" s="228" t="s">
        <v>329</v>
      </c>
      <c r="C124" s="358">
        <f>SUM(C125:C134)</f>
        <v>0</v>
      </c>
      <c r="D124" s="358"/>
      <c r="E124" s="321"/>
      <c r="F124" s="434" t="str">
        <f t="shared" si="1"/>
        <v>否</v>
      </c>
    </row>
    <row r="125" ht="20.1" customHeight="1" spans="1:6">
      <c r="A125" s="435" t="s">
        <v>330</v>
      </c>
      <c r="B125" s="436" t="s">
        <v>138</v>
      </c>
      <c r="C125" s="362"/>
      <c r="D125" s="362"/>
      <c r="E125" s="321"/>
      <c r="F125" s="434" t="str">
        <f t="shared" si="1"/>
        <v>否</v>
      </c>
    </row>
    <row r="126" ht="20.1" customHeight="1" spans="1:6">
      <c r="A126" s="435" t="s">
        <v>331</v>
      </c>
      <c r="B126" s="436" t="s">
        <v>140</v>
      </c>
      <c r="C126" s="362">
        <v>0</v>
      </c>
      <c r="D126" s="362"/>
      <c r="E126" s="321"/>
      <c r="F126" s="434" t="str">
        <f t="shared" si="1"/>
        <v>否</v>
      </c>
    </row>
    <row r="127" ht="20.1" customHeight="1" spans="1:6">
      <c r="A127" s="435" t="s">
        <v>332</v>
      </c>
      <c r="B127" s="436" t="s">
        <v>142</v>
      </c>
      <c r="C127" s="362"/>
      <c r="D127" s="362"/>
      <c r="E127" s="321"/>
      <c r="F127" s="434" t="str">
        <f t="shared" si="1"/>
        <v>否</v>
      </c>
    </row>
    <row r="128" ht="20.1" customHeight="1" spans="1:6">
      <c r="A128" s="435" t="s">
        <v>333</v>
      </c>
      <c r="B128" s="436" t="s">
        <v>334</v>
      </c>
      <c r="C128" s="362">
        <v>0</v>
      </c>
      <c r="D128" s="362"/>
      <c r="E128" s="321"/>
      <c r="F128" s="434" t="str">
        <f t="shared" si="1"/>
        <v>否</v>
      </c>
    </row>
    <row r="129" ht="20.1" customHeight="1" spans="1:6">
      <c r="A129" s="435" t="s">
        <v>335</v>
      </c>
      <c r="B129" s="436" t="s">
        <v>336</v>
      </c>
      <c r="C129" s="362">
        <v>0</v>
      </c>
      <c r="D129" s="362"/>
      <c r="E129" s="321"/>
      <c r="F129" s="434" t="str">
        <f t="shared" si="1"/>
        <v>否</v>
      </c>
    </row>
    <row r="130" ht="20.1" customHeight="1" spans="1:6">
      <c r="A130" s="435" t="s">
        <v>337</v>
      </c>
      <c r="B130" s="436" t="s">
        <v>338</v>
      </c>
      <c r="C130" s="362">
        <v>0</v>
      </c>
      <c r="D130" s="362"/>
      <c r="E130" s="321"/>
      <c r="F130" s="434" t="str">
        <f t="shared" si="1"/>
        <v>否</v>
      </c>
    </row>
    <row r="131" ht="20.1" customHeight="1" spans="1:6">
      <c r="A131" s="435" t="s">
        <v>339</v>
      </c>
      <c r="B131" s="436" t="s">
        <v>340</v>
      </c>
      <c r="C131" s="362">
        <v>0</v>
      </c>
      <c r="D131" s="362"/>
      <c r="E131" s="321"/>
      <c r="F131" s="434" t="str">
        <f t="shared" si="1"/>
        <v>否</v>
      </c>
    </row>
    <row r="132" ht="20.1" customHeight="1" spans="1:6">
      <c r="A132" s="435" t="s">
        <v>341</v>
      </c>
      <c r="B132" s="436" t="s">
        <v>342</v>
      </c>
      <c r="C132" s="362"/>
      <c r="D132" s="362"/>
      <c r="E132" s="321"/>
      <c r="F132" s="434" t="str">
        <f t="shared" si="1"/>
        <v>否</v>
      </c>
    </row>
    <row r="133" ht="20.1" customHeight="1" spans="1:6">
      <c r="A133" s="435" t="s">
        <v>343</v>
      </c>
      <c r="B133" s="436" t="s">
        <v>156</v>
      </c>
      <c r="C133" s="362"/>
      <c r="D133" s="362"/>
      <c r="E133" s="321"/>
      <c r="F133" s="434" t="str">
        <f t="shared" ref="F133:F196" si="2">IF(LEN(A133)=3,"是",IF(B133&lt;&gt;"",IF(SUM(C133:E133)&lt;&gt;0,"是","否"),"是"))</f>
        <v>否</v>
      </c>
    </row>
    <row r="134" ht="20.1" customHeight="1" spans="1:6">
      <c r="A134" s="435" t="s">
        <v>344</v>
      </c>
      <c r="B134" s="436" t="s">
        <v>345</v>
      </c>
      <c r="C134" s="362">
        <v>0</v>
      </c>
      <c r="D134" s="362"/>
      <c r="E134" s="321"/>
      <c r="F134" s="434" t="str">
        <f t="shared" si="2"/>
        <v>否</v>
      </c>
    </row>
    <row r="135" ht="20.1" customHeight="1" spans="1:6">
      <c r="A135" s="433" t="s">
        <v>346</v>
      </c>
      <c r="B135" s="228" t="s">
        <v>347</v>
      </c>
      <c r="C135" s="358">
        <f>SUM(C136:C147)</f>
        <v>0</v>
      </c>
      <c r="D135" s="358"/>
      <c r="E135" s="321"/>
      <c r="F135" s="434" t="str">
        <f t="shared" si="2"/>
        <v>否</v>
      </c>
    </row>
    <row r="136" ht="20.1" customHeight="1" spans="1:6">
      <c r="A136" s="435" t="s">
        <v>348</v>
      </c>
      <c r="B136" s="436" t="s">
        <v>138</v>
      </c>
      <c r="C136" s="362">
        <v>0</v>
      </c>
      <c r="D136" s="362"/>
      <c r="E136" s="321"/>
      <c r="F136" s="434" t="str">
        <f t="shared" si="2"/>
        <v>否</v>
      </c>
    </row>
    <row r="137" ht="20.1" customHeight="1" spans="1:6">
      <c r="A137" s="435" t="s">
        <v>349</v>
      </c>
      <c r="B137" s="436" t="s">
        <v>140</v>
      </c>
      <c r="C137" s="362"/>
      <c r="D137" s="362"/>
      <c r="E137" s="321"/>
      <c r="F137" s="434" t="str">
        <f t="shared" si="2"/>
        <v>否</v>
      </c>
    </row>
    <row r="138" ht="20.1" customHeight="1" spans="1:6">
      <c r="A138" s="435" t="s">
        <v>350</v>
      </c>
      <c r="B138" s="436" t="s">
        <v>142</v>
      </c>
      <c r="C138" s="362">
        <v>0</v>
      </c>
      <c r="D138" s="362"/>
      <c r="E138" s="321"/>
      <c r="F138" s="434" t="str">
        <f t="shared" si="2"/>
        <v>否</v>
      </c>
    </row>
    <row r="139" ht="20.1" customHeight="1" spans="1:6">
      <c r="A139" s="435" t="s">
        <v>351</v>
      </c>
      <c r="B139" s="436" t="s">
        <v>352</v>
      </c>
      <c r="C139" s="362">
        <v>0</v>
      </c>
      <c r="D139" s="362"/>
      <c r="E139" s="321"/>
      <c r="F139" s="434" t="str">
        <f t="shared" si="2"/>
        <v>否</v>
      </c>
    </row>
    <row r="140" ht="20.1" customHeight="1" spans="1:6">
      <c r="A140" s="435" t="s">
        <v>353</v>
      </c>
      <c r="B140" s="436" t="s">
        <v>354</v>
      </c>
      <c r="C140" s="362"/>
      <c r="D140" s="362"/>
      <c r="E140" s="321"/>
      <c r="F140" s="434" t="str">
        <f t="shared" si="2"/>
        <v>否</v>
      </c>
    </row>
    <row r="141" ht="20.1" customHeight="1" spans="1:6">
      <c r="A141" s="435" t="s">
        <v>355</v>
      </c>
      <c r="B141" s="436" t="s">
        <v>356</v>
      </c>
      <c r="C141" s="362"/>
      <c r="D141" s="362"/>
      <c r="E141" s="321"/>
      <c r="F141" s="434" t="str">
        <f t="shared" si="2"/>
        <v>否</v>
      </c>
    </row>
    <row r="142" ht="20.1" customHeight="1" spans="1:6">
      <c r="A142" s="435" t="s">
        <v>357</v>
      </c>
      <c r="B142" s="436" t="s">
        <v>358</v>
      </c>
      <c r="C142" s="362">
        <v>0</v>
      </c>
      <c r="D142" s="362"/>
      <c r="E142" s="321"/>
      <c r="F142" s="434" t="str">
        <f t="shared" si="2"/>
        <v>否</v>
      </c>
    </row>
    <row r="143" ht="20.1" customHeight="1" spans="1:6">
      <c r="A143" s="435" t="s">
        <v>359</v>
      </c>
      <c r="B143" s="436" t="s">
        <v>360</v>
      </c>
      <c r="C143" s="362">
        <v>0</v>
      </c>
      <c r="D143" s="362"/>
      <c r="E143" s="321"/>
      <c r="F143" s="434" t="str">
        <f t="shared" si="2"/>
        <v>否</v>
      </c>
    </row>
    <row r="144" ht="20.1" customHeight="1" spans="1:6">
      <c r="A144" s="435" t="s">
        <v>361</v>
      </c>
      <c r="B144" s="436" t="s">
        <v>362</v>
      </c>
      <c r="C144" s="362">
        <v>0</v>
      </c>
      <c r="D144" s="362"/>
      <c r="E144" s="321"/>
      <c r="F144" s="434" t="str">
        <f t="shared" si="2"/>
        <v>否</v>
      </c>
    </row>
    <row r="145" ht="20.1" customHeight="1" spans="1:6">
      <c r="A145" s="435" t="s">
        <v>363</v>
      </c>
      <c r="B145" s="436" t="s">
        <v>364</v>
      </c>
      <c r="C145" s="362">
        <v>0</v>
      </c>
      <c r="D145" s="362"/>
      <c r="E145" s="321"/>
      <c r="F145" s="434" t="str">
        <f t="shared" si="2"/>
        <v>否</v>
      </c>
    </row>
    <row r="146" ht="20.1" customHeight="1" spans="1:6">
      <c r="A146" s="435" t="s">
        <v>365</v>
      </c>
      <c r="B146" s="436" t="s">
        <v>156</v>
      </c>
      <c r="C146" s="362">
        <v>0</v>
      </c>
      <c r="D146" s="362"/>
      <c r="E146" s="321"/>
      <c r="F146" s="434" t="str">
        <f t="shared" si="2"/>
        <v>否</v>
      </c>
    </row>
    <row r="147" ht="20.1" customHeight="1" spans="1:6">
      <c r="A147" s="435" t="s">
        <v>366</v>
      </c>
      <c r="B147" s="436" t="s">
        <v>367</v>
      </c>
      <c r="C147" s="362"/>
      <c r="D147" s="362"/>
      <c r="E147" s="321"/>
      <c r="F147" s="434" t="str">
        <f t="shared" si="2"/>
        <v>否</v>
      </c>
    </row>
    <row r="148" ht="20.1" customHeight="1" spans="1:6">
      <c r="A148" s="433" t="s">
        <v>368</v>
      </c>
      <c r="B148" s="228" t="s">
        <v>369</v>
      </c>
      <c r="C148" s="358">
        <f>SUM(C149:C154)</f>
        <v>526</v>
      </c>
      <c r="D148" s="358">
        <f>SUM(D149:D154)</f>
        <v>704</v>
      </c>
      <c r="E148" s="321">
        <f>D148/C148-1</f>
        <v>0.338</v>
      </c>
      <c r="F148" s="434" t="str">
        <f t="shared" si="2"/>
        <v>是</v>
      </c>
    </row>
    <row r="149" ht="20.1" customHeight="1" spans="1:6">
      <c r="A149" s="435" t="s">
        <v>370</v>
      </c>
      <c r="B149" s="436" t="s">
        <v>138</v>
      </c>
      <c r="C149" s="362">
        <v>526</v>
      </c>
      <c r="D149" s="362">
        <v>607</v>
      </c>
      <c r="E149" s="321">
        <f>D149/C149-1</f>
        <v>0.154</v>
      </c>
      <c r="F149" s="434" t="str">
        <f t="shared" si="2"/>
        <v>是</v>
      </c>
    </row>
    <row r="150" ht="20.1" customHeight="1" spans="1:6">
      <c r="A150" s="435" t="s">
        <v>371</v>
      </c>
      <c r="B150" s="436" t="s">
        <v>140</v>
      </c>
      <c r="C150" s="362"/>
      <c r="D150" s="362">
        <v>0</v>
      </c>
      <c r="E150" s="321"/>
      <c r="F150" s="434" t="str">
        <f t="shared" si="2"/>
        <v>否</v>
      </c>
    </row>
    <row r="151" ht="20.1" customHeight="1" spans="1:6">
      <c r="A151" s="435" t="s">
        <v>372</v>
      </c>
      <c r="B151" s="436" t="s">
        <v>142</v>
      </c>
      <c r="C151" s="362"/>
      <c r="D151" s="362">
        <v>0</v>
      </c>
      <c r="E151" s="321"/>
      <c r="F151" s="434" t="str">
        <f t="shared" si="2"/>
        <v>否</v>
      </c>
    </row>
    <row r="152" ht="20.1" customHeight="1" spans="1:6">
      <c r="A152" s="435" t="s">
        <v>373</v>
      </c>
      <c r="B152" s="436" t="s">
        <v>374</v>
      </c>
      <c r="C152" s="362"/>
      <c r="D152" s="362">
        <v>67</v>
      </c>
      <c r="E152" s="321"/>
      <c r="F152" s="434" t="str">
        <f t="shared" si="2"/>
        <v>是</v>
      </c>
    </row>
    <row r="153" ht="20.1" customHeight="1" spans="1:6">
      <c r="A153" s="435" t="s">
        <v>375</v>
      </c>
      <c r="B153" s="436" t="s">
        <v>156</v>
      </c>
      <c r="C153" s="362"/>
      <c r="D153" s="362">
        <v>0</v>
      </c>
      <c r="E153" s="321"/>
      <c r="F153" s="434" t="str">
        <f t="shared" si="2"/>
        <v>否</v>
      </c>
    </row>
    <row r="154" ht="20.1" customHeight="1" spans="1:6">
      <c r="A154" s="435" t="s">
        <v>376</v>
      </c>
      <c r="B154" s="436" t="s">
        <v>377</v>
      </c>
      <c r="C154" s="362"/>
      <c r="D154" s="362">
        <v>30</v>
      </c>
      <c r="E154" s="321"/>
      <c r="F154" s="434" t="str">
        <f t="shared" si="2"/>
        <v>是</v>
      </c>
    </row>
    <row r="155" ht="20.1" customHeight="1" spans="1:6">
      <c r="A155" s="433" t="s">
        <v>378</v>
      </c>
      <c r="B155" s="228" t="s">
        <v>379</v>
      </c>
      <c r="C155" s="358">
        <f>SUM(C156:C162)</f>
        <v>0</v>
      </c>
      <c r="D155" s="358">
        <f>SUM(D156:D162)</f>
        <v>5</v>
      </c>
      <c r="E155" s="321"/>
      <c r="F155" s="434" t="str">
        <f t="shared" si="2"/>
        <v>是</v>
      </c>
    </row>
    <row r="156" ht="20.1" customHeight="1" spans="1:6">
      <c r="A156" s="435" t="s">
        <v>380</v>
      </c>
      <c r="B156" s="436" t="s">
        <v>138</v>
      </c>
      <c r="C156" s="362"/>
      <c r="D156" s="362">
        <v>5</v>
      </c>
      <c r="E156" s="321"/>
      <c r="F156" s="434" t="str">
        <f t="shared" si="2"/>
        <v>是</v>
      </c>
    </row>
    <row r="157" ht="20.1" customHeight="1" spans="1:6">
      <c r="A157" s="435" t="s">
        <v>381</v>
      </c>
      <c r="B157" s="436" t="s">
        <v>140</v>
      </c>
      <c r="C157" s="362">
        <v>0</v>
      </c>
      <c r="D157" s="362">
        <v>0</v>
      </c>
      <c r="E157" s="321"/>
      <c r="F157" s="434" t="str">
        <f t="shared" si="2"/>
        <v>否</v>
      </c>
    </row>
    <row r="158" ht="20.1" customHeight="1" spans="1:6">
      <c r="A158" s="435" t="s">
        <v>382</v>
      </c>
      <c r="B158" s="436" t="s">
        <v>142</v>
      </c>
      <c r="C158" s="362"/>
      <c r="D158" s="362"/>
      <c r="E158" s="321"/>
      <c r="F158" s="434" t="str">
        <f t="shared" si="2"/>
        <v>否</v>
      </c>
    </row>
    <row r="159" ht="20.1" customHeight="1" spans="1:6">
      <c r="A159" s="435" t="s">
        <v>383</v>
      </c>
      <c r="B159" s="436" t="s">
        <v>384</v>
      </c>
      <c r="C159" s="362">
        <v>0</v>
      </c>
      <c r="D159" s="362">
        <v>0</v>
      </c>
      <c r="E159" s="321"/>
      <c r="F159" s="434" t="str">
        <f t="shared" si="2"/>
        <v>否</v>
      </c>
    </row>
    <row r="160" ht="20.1" customHeight="1" spans="1:6">
      <c r="A160" s="435" t="s">
        <v>385</v>
      </c>
      <c r="B160" s="436" t="s">
        <v>386</v>
      </c>
      <c r="C160" s="362"/>
      <c r="D160" s="362"/>
      <c r="E160" s="321"/>
      <c r="F160" s="434" t="str">
        <f t="shared" si="2"/>
        <v>否</v>
      </c>
    </row>
    <row r="161" ht="20.1" customHeight="1" spans="1:6">
      <c r="A161" s="435" t="s">
        <v>387</v>
      </c>
      <c r="B161" s="436" t="s">
        <v>156</v>
      </c>
      <c r="C161" s="362"/>
      <c r="D161" s="362"/>
      <c r="E161" s="321"/>
      <c r="F161" s="434" t="str">
        <f t="shared" si="2"/>
        <v>否</v>
      </c>
    </row>
    <row r="162" ht="20.1" customHeight="1" spans="1:6">
      <c r="A162" s="435" t="s">
        <v>388</v>
      </c>
      <c r="B162" s="436" t="s">
        <v>389</v>
      </c>
      <c r="C162" s="362"/>
      <c r="D162" s="362"/>
      <c r="E162" s="321"/>
      <c r="F162" s="434" t="str">
        <f t="shared" si="2"/>
        <v>否</v>
      </c>
    </row>
    <row r="163" ht="20.1" customHeight="1" spans="1:6">
      <c r="A163" s="433" t="s">
        <v>390</v>
      </c>
      <c r="B163" s="228" t="s">
        <v>391</v>
      </c>
      <c r="C163" s="358">
        <f>SUM(C164:C168)</f>
        <v>138</v>
      </c>
      <c r="D163" s="358">
        <f>SUM(D164:D168)</f>
        <v>132</v>
      </c>
      <c r="E163" s="321">
        <f>D163/C163-1</f>
        <v>-0.043</v>
      </c>
      <c r="F163" s="434" t="str">
        <f t="shared" si="2"/>
        <v>是</v>
      </c>
    </row>
    <row r="164" ht="20.1" customHeight="1" spans="1:6">
      <c r="A164" s="435" t="s">
        <v>392</v>
      </c>
      <c r="B164" s="436" t="s">
        <v>138</v>
      </c>
      <c r="C164" s="362">
        <v>123</v>
      </c>
      <c r="D164" s="362">
        <v>107</v>
      </c>
      <c r="E164" s="321">
        <f>D164/C164-1</f>
        <v>-0.13</v>
      </c>
      <c r="F164" s="434" t="str">
        <f t="shared" si="2"/>
        <v>是</v>
      </c>
    </row>
    <row r="165" ht="20.1" customHeight="1" spans="1:6">
      <c r="A165" s="435" t="s">
        <v>393</v>
      </c>
      <c r="B165" s="436" t="s">
        <v>140</v>
      </c>
      <c r="C165" s="362"/>
      <c r="D165" s="362">
        <v>0</v>
      </c>
      <c r="E165" s="321"/>
      <c r="F165" s="434" t="str">
        <f t="shared" si="2"/>
        <v>否</v>
      </c>
    </row>
    <row r="166" ht="20.1" customHeight="1" spans="1:6">
      <c r="A166" s="435" t="s">
        <v>394</v>
      </c>
      <c r="B166" s="436" t="s">
        <v>142</v>
      </c>
      <c r="C166" s="362"/>
      <c r="D166" s="362">
        <v>0</v>
      </c>
      <c r="E166" s="321"/>
      <c r="F166" s="434" t="str">
        <f t="shared" si="2"/>
        <v>否</v>
      </c>
    </row>
    <row r="167" s="162" customFormat="1" ht="20.1" customHeight="1" spans="1:6">
      <c r="A167" s="435" t="s">
        <v>395</v>
      </c>
      <c r="B167" s="436" t="s">
        <v>396</v>
      </c>
      <c r="C167" s="362">
        <v>15</v>
      </c>
      <c r="D167" s="362">
        <v>25</v>
      </c>
      <c r="E167" s="321">
        <f>D167/C167-1</f>
        <v>0.667</v>
      </c>
      <c r="F167" s="434" t="str">
        <f t="shared" si="2"/>
        <v>是</v>
      </c>
    </row>
    <row r="168" ht="20.1" customHeight="1" spans="1:6">
      <c r="A168" s="435" t="s">
        <v>397</v>
      </c>
      <c r="B168" s="436" t="s">
        <v>398</v>
      </c>
      <c r="C168" s="362"/>
      <c r="D168" s="362">
        <v>0</v>
      </c>
      <c r="E168" s="321"/>
      <c r="F168" s="434" t="str">
        <f t="shared" si="2"/>
        <v>否</v>
      </c>
    </row>
    <row r="169" ht="20.1" customHeight="1" spans="1:6">
      <c r="A169" s="433" t="s">
        <v>399</v>
      </c>
      <c r="B169" s="228" t="s">
        <v>400</v>
      </c>
      <c r="C169" s="358">
        <f>SUM(C170:C175)</f>
        <v>135</v>
      </c>
      <c r="D169" s="358">
        <f>SUM(D170:D175)</f>
        <v>147</v>
      </c>
      <c r="E169" s="321">
        <f>D169/C169-1</f>
        <v>0.089</v>
      </c>
      <c r="F169" s="434" t="str">
        <f t="shared" si="2"/>
        <v>是</v>
      </c>
    </row>
    <row r="170" ht="20.1" customHeight="1" spans="1:6">
      <c r="A170" s="435" t="s">
        <v>401</v>
      </c>
      <c r="B170" s="436" t="s">
        <v>138</v>
      </c>
      <c r="C170" s="362">
        <v>134</v>
      </c>
      <c r="D170" s="362">
        <v>147</v>
      </c>
      <c r="E170" s="321">
        <f>D170/C170-1</f>
        <v>0.097</v>
      </c>
      <c r="F170" s="434" t="str">
        <f t="shared" si="2"/>
        <v>是</v>
      </c>
    </row>
    <row r="171" ht="20.1" customHeight="1" spans="1:6">
      <c r="A171" s="435" t="s">
        <v>402</v>
      </c>
      <c r="B171" s="436" t="s">
        <v>140</v>
      </c>
      <c r="C171" s="362"/>
      <c r="D171" s="362">
        <v>0</v>
      </c>
      <c r="E171" s="321"/>
      <c r="F171" s="434" t="str">
        <f t="shared" si="2"/>
        <v>否</v>
      </c>
    </row>
    <row r="172" ht="20.1" customHeight="1" spans="1:6">
      <c r="A172" s="435" t="s">
        <v>403</v>
      </c>
      <c r="B172" s="436" t="s">
        <v>142</v>
      </c>
      <c r="C172" s="362"/>
      <c r="D172" s="362">
        <v>0</v>
      </c>
      <c r="E172" s="321"/>
      <c r="F172" s="434" t="str">
        <f t="shared" si="2"/>
        <v>否</v>
      </c>
    </row>
    <row r="173" ht="20.1" customHeight="1" spans="1:6">
      <c r="A173" s="435" t="s">
        <v>404</v>
      </c>
      <c r="B173" s="436" t="s">
        <v>168</v>
      </c>
      <c r="C173" s="362"/>
      <c r="D173" s="362">
        <v>0</v>
      </c>
      <c r="E173" s="321"/>
      <c r="F173" s="434" t="str">
        <f t="shared" si="2"/>
        <v>否</v>
      </c>
    </row>
    <row r="174" ht="20.1" customHeight="1" spans="1:6">
      <c r="A174" s="435" t="s">
        <v>405</v>
      </c>
      <c r="B174" s="436" t="s">
        <v>156</v>
      </c>
      <c r="C174" s="362">
        <v>1</v>
      </c>
      <c r="D174" s="362">
        <v>0</v>
      </c>
      <c r="E174" s="321">
        <f>D174/C174-1</f>
        <v>-1</v>
      </c>
      <c r="F174" s="434" t="str">
        <f t="shared" si="2"/>
        <v>否</v>
      </c>
    </row>
    <row r="175" ht="20.1" customHeight="1" spans="1:6">
      <c r="A175" s="435" t="s">
        <v>406</v>
      </c>
      <c r="B175" s="436" t="s">
        <v>407</v>
      </c>
      <c r="C175" s="362"/>
      <c r="D175" s="362">
        <v>0</v>
      </c>
      <c r="E175" s="321"/>
      <c r="F175" s="434" t="str">
        <f t="shared" si="2"/>
        <v>否</v>
      </c>
    </row>
    <row r="176" ht="20.1" customHeight="1" spans="1:6">
      <c r="A176" s="433" t="s">
        <v>408</v>
      </c>
      <c r="B176" s="228" t="s">
        <v>409</v>
      </c>
      <c r="C176" s="358">
        <f>SUM(C177:C182)</f>
        <v>513</v>
      </c>
      <c r="D176" s="358">
        <f>SUM(D177:D182)</f>
        <v>532</v>
      </c>
      <c r="E176" s="321">
        <f>D176/C176-1</f>
        <v>0.037</v>
      </c>
      <c r="F176" s="434" t="str">
        <f t="shared" si="2"/>
        <v>是</v>
      </c>
    </row>
    <row r="177" ht="20.1" customHeight="1" spans="1:6">
      <c r="A177" s="435" t="s">
        <v>410</v>
      </c>
      <c r="B177" s="436" t="s">
        <v>138</v>
      </c>
      <c r="C177" s="362">
        <v>434</v>
      </c>
      <c r="D177" s="362">
        <v>478</v>
      </c>
      <c r="E177" s="321">
        <f>D177/C177-1</f>
        <v>0.101</v>
      </c>
      <c r="F177" s="434" t="str">
        <f t="shared" si="2"/>
        <v>是</v>
      </c>
    </row>
    <row r="178" ht="20.1" customHeight="1" spans="1:6">
      <c r="A178" s="435" t="s">
        <v>411</v>
      </c>
      <c r="B178" s="436" t="s">
        <v>140</v>
      </c>
      <c r="C178" s="362">
        <v>3</v>
      </c>
      <c r="D178" s="362">
        <v>0</v>
      </c>
      <c r="E178" s="321">
        <f>D178/C178-1</f>
        <v>-1</v>
      </c>
      <c r="F178" s="434" t="str">
        <f t="shared" si="2"/>
        <v>是</v>
      </c>
    </row>
    <row r="179" ht="20.1" customHeight="1" spans="1:6">
      <c r="A179" s="435" t="s">
        <v>412</v>
      </c>
      <c r="B179" s="436" t="s">
        <v>142</v>
      </c>
      <c r="C179" s="362"/>
      <c r="D179" s="362">
        <v>0</v>
      </c>
      <c r="E179" s="321"/>
      <c r="F179" s="434" t="str">
        <f t="shared" si="2"/>
        <v>否</v>
      </c>
    </row>
    <row r="180" ht="20.1" customHeight="1" spans="1:6">
      <c r="A180" s="435">
        <v>2012906</v>
      </c>
      <c r="B180" s="436" t="s">
        <v>413</v>
      </c>
      <c r="C180" s="362">
        <v>8</v>
      </c>
      <c r="D180" s="362">
        <v>2</v>
      </c>
      <c r="E180" s="321">
        <f>D180/C180-1</f>
        <v>-0.75</v>
      </c>
      <c r="F180" s="434" t="str">
        <f t="shared" si="2"/>
        <v>是</v>
      </c>
    </row>
    <row r="181" ht="20.1" customHeight="1" spans="1:6">
      <c r="A181" s="435" t="s">
        <v>414</v>
      </c>
      <c r="B181" s="436" t="s">
        <v>156</v>
      </c>
      <c r="C181" s="362"/>
      <c r="D181" s="362">
        <v>0</v>
      </c>
      <c r="E181" s="321"/>
      <c r="F181" s="434" t="str">
        <f t="shared" si="2"/>
        <v>否</v>
      </c>
    </row>
    <row r="182" ht="20.1" customHeight="1" spans="1:6">
      <c r="A182" s="435" t="s">
        <v>415</v>
      </c>
      <c r="B182" s="436" t="s">
        <v>416</v>
      </c>
      <c r="C182" s="362">
        <v>68</v>
      </c>
      <c r="D182" s="362">
        <v>52</v>
      </c>
      <c r="E182" s="321">
        <f>D182/C182-1</f>
        <v>-0.235</v>
      </c>
      <c r="F182" s="434" t="str">
        <f t="shared" si="2"/>
        <v>是</v>
      </c>
    </row>
    <row r="183" ht="20.1" customHeight="1" spans="1:6">
      <c r="A183" s="433" t="s">
        <v>417</v>
      </c>
      <c r="B183" s="228" t="s">
        <v>418</v>
      </c>
      <c r="C183" s="358">
        <f>SUM(C184:C189)</f>
        <v>2757</v>
      </c>
      <c r="D183" s="358">
        <f>SUM(D184:D189)</f>
        <v>3256</v>
      </c>
      <c r="E183" s="321">
        <f>D183/C183-1</f>
        <v>0.181</v>
      </c>
      <c r="F183" s="434" t="str">
        <f t="shared" si="2"/>
        <v>是</v>
      </c>
    </row>
    <row r="184" ht="20.1" customHeight="1" spans="1:6">
      <c r="A184" s="435" t="s">
        <v>419</v>
      </c>
      <c r="B184" s="436" t="s">
        <v>138</v>
      </c>
      <c r="C184" s="362">
        <v>2743</v>
      </c>
      <c r="D184" s="362">
        <v>3256</v>
      </c>
      <c r="E184" s="321">
        <f>D184/C184-1</f>
        <v>0.187</v>
      </c>
      <c r="F184" s="434" t="str">
        <f t="shared" si="2"/>
        <v>是</v>
      </c>
    </row>
    <row r="185" ht="20.1" customHeight="1" spans="1:6">
      <c r="A185" s="435" t="s">
        <v>420</v>
      </c>
      <c r="B185" s="436" t="s">
        <v>140</v>
      </c>
      <c r="C185" s="362"/>
      <c r="D185" s="362">
        <v>0</v>
      </c>
      <c r="E185" s="321"/>
      <c r="F185" s="434" t="str">
        <f t="shared" si="2"/>
        <v>否</v>
      </c>
    </row>
    <row r="186" ht="20.1" customHeight="1" spans="1:6">
      <c r="A186" s="435" t="s">
        <v>421</v>
      </c>
      <c r="B186" s="436" t="s">
        <v>142</v>
      </c>
      <c r="C186" s="362"/>
      <c r="D186" s="362">
        <v>0</v>
      </c>
      <c r="E186" s="321"/>
      <c r="F186" s="434" t="str">
        <f t="shared" si="2"/>
        <v>否</v>
      </c>
    </row>
    <row r="187" ht="20.1" customHeight="1" spans="1:6">
      <c r="A187" s="435" t="s">
        <v>422</v>
      </c>
      <c r="B187" s="436" t="s">
        <v>423</v>
      </c>
      <c r="C187" s="362">
        <v>14</v>
      </c>
      <c r="D187" s="362">
        <v>0</v>
      </c>
      <c r="E187" s="321">
        <f>D187/C187-1</f>
        <v>-1</v>
      </c>
      <c r="F187" s="434" t="str">
        <f t="shared" si="2"/>
        <v>是</v>
      </c>
    </row>
    <row r="188" ht="20.1" customHeight="1" spans="1:6">
      <c r="A188" s="435" t="s">
        <v>424</v>
      </c>
      <c r="B188" s="436" t="s">
        <v>156</v>
      </c>
      <c r="C188" s="362"/>
      <c r="D188" s="362">
        <v>0</v>
      </c>
      <c r="E188" s="321"/>
      <c r="F188" s="434" t="str">
        <f t="shared" si="2"/>
        <v>否</v>
      </c>
    </row>
    <row r="189" ht="20.1" customHeight="1" spans="1:6">
      <c r="A189" s="435" t="s">
        <v>425</v>
      </c>
      <c r="B189" s="436" t="s">
        <v>426</v>
      </c>
      <c r="C189" s="362"/>
      <c r="D189" s="362">
        <v>0</v>
      </c>
      <c r="E189" s="321"/>
      <c r="F189" s="434" t="str">
        <f t="shared" si="2"/>
        <v>否</v>
      </c>
    </row>
    <row r="190" ht="20.1" customHeight="1" spans="1:6">
      <c r="A190" s="433" t="s">
        <v>427</v>
      </c>
      <c r="B190" s="228" t="s">
        <v>428</v>
      </c>
      <c r="C190" s="358">
        <f>SUM(C191:C196)</f>
        <v>627</v>
      </c>
      <c r="D190" s="358">
        <f>SUM(D191:D196)</f>
        <v>1605</v>
      </c>
      <c r="E190" s="321">
        <f>D190/C190-1</f>
        <v>1.56</v>
      </c>
      <c r="F190" s="434" t="str">
        <f t="shared" si="2"/>
        <v>是</v>
      </c>
    </row>
    <row r="191" ht="20.1" customHeight="1" spans="1:6">
      <c r="A191" s="435" t="s">
        <v>429</v>
      </c>
      <c r="B191" s="436" t="s">
        <v>138</v>
      </c>
      <c r="C191" s="362">
        <v>528</v>
      </c>
      <c r="D191" s="362">
        <v>1352</v>
      </c>
      <c r="E191" s="321">
        <f>D191/C191-1</f>
        <v>1.561</v>
      </c>
      <c r="F191" s="434" t="str">
        <f t="shared" si="2"/>
        <v>是</v>
      </c>
    </row>
    <row r="192" ht="20.1" customHeight="1" spans="1:6">
      <c r="A192" s="435" t="s">
        <v>430</v>
      </c>
      <c r="B192" s="436" t="s">
        <v>140</v>
      </c>
      <c r="C192" s="362"/>
      <c r="D192" s="362">
        <v>0</v>
      </c>
      <c r="E192" s="321"/>
      <c r="F192" s="434" t="str">
        <f t="shared" si="2"/>
        <v>否</v>
      </c>
    </row>
    <row r="193" ht="20.1" customHeight="1" spans="1:6">
      <c r="A193" s="435" t="s">
        <v>431</v>
      </c>
      <c r="B193" s="436" t="s">
        <v>142</v>
      </c>
      <c r="C193" s="362"/>
      <c r="D193" s="362">
        <v>0</v>
      </c>
      <c r="E193" s="321"/>
      <c r="F193" s="434" t="str">
        <f t="shared" si="2"/>
        <v>否</v>
      </c>
    </row>
    <row r="194" ht="20.1" customHeight="1" spans="1:6">
      <c r="A194" s="435" t="s">
        <v>432</v>
      </c>
      <c r="B194" s="436" t="s">
        <v>433</v>
      </c>
      <c r="C194" s="362"/>
      <c r="D194" s="362">
        <v>0</v>
      </c>
      <c r="E194" s="321"/>
      <c r="F194" s="434" t="str">
        <f t="shared" si="2"/>
        <v>否</v>
      </c>
    </row>
    <row r="195" ht="20.1" customHeight="1" spans="1:6">
      <c r="A195" s="435" t="s">
        <v>434</v>
      </c>
      <c r="B195" s="436" t="s">
        <v>156</v>
      </c>
      <c r="C195" s="362">
        <v>31</v>
      </c>
      <c r="D195" s="362">
        <v>40</v>
      </c>
      <c r="E195" s="321">
        <f>D195/C195-1</f>
        <v>0.29</v>
      </c>
      <c r="F195" s="434" t="str">
        <f t="shared" si="2"/>
        <v>是</v>
      </c>
    </row>
    <row r="196" ht="20.1" customHeight="1" spans="1:6">
      <c r="A196" s="435" t="s">
        <v>435</v>
      </c>
      <c r="B196" s="436" t="s">
        <v>436</v>
      </c>
      <c r="C196" s="362">
        <v>68</v>
      </c>
      <c r="D196" s="362">
        <v>213</v>
      </c>
      <c r="E196" s="321">
        <f>D196/C196-1</f>
        <v>2.132</v>
      </c>
      <c r="F196" s="434" t="str">
        <f t="shared" si="2"/>
        <v>是</v>
      </c>
    </row>
    <row r="197" ht="20.1" customHeight="1" spans="1:6">
      <c r="A197" s="433" t="s">
        <v>437</v>
      </c>
      <c r="B197" s="228" t="s">
        <v>438</v>
      </c>
      <c r="C197" s="358">
        <f>SUM(C198:C203)</f>
        <v>374</v>
      </c>
      <c r="D197" s="358">
        <f>SUM(D198:D203)</f>
        <v>462</v>
      </c>
      <c r="E197" s="321">
        <f>D197/C197-1</f>
        <v>0.235</v>
      </c>
      <c r="F197" s="434" t="str">
        <f t="shared" ref="F197:F260" si="3">IF(LEN(A197)=3,"是",IF(B197&lt;&gt;"",IF(SUM(C197:E197)&lt;&gt;0,"是","否"),"是"))</f>
        <v>是</v>
      </c>
    </row>
    <row r="198" ht="20.1" customHeight="1" spans="1:6">
      <c r="A198" s="435" t="s">
        <v>439</v>
      </c>
      <c r="B198" s="436" t="s">
        <v>138</v>
      </c>
      <c r="C198" s="362">
        <v>374</v>
      </c>
      <c r="D198" s="362">
        <v>462</v>
      </c>
      <c r="E198" s="321">
        <f>D198/C198-1</f>
        <v>0.235</v>
      </c>
      <c r="F198" s="434" t="str">
        <f t="shared" si="3"/>
        <v>是</v>
      </c>
    </row>
    <row r="199" ht="20.1" customHeight="1" spans="1:6">
      <c r="A199" s="435" t="s">
        <v>440</v>
      </c>
      <c r="B199" s="436" t="s">
        <v>140</v>
      </c>
      <c r="C199" s="362"/>
      <c r="D199" s="362">
        <v>0</v>
      </c>
      <c r="E199" s="321"/>
      <c r="F199" s="434" t="str">
        <f t="shared" si="3"/>
        <v>否</v>
      </c>
    </row>
    <row r="200" ht="20.1" customHeight="1" spans="1:6">
      <c r="A200" s="435" t="s">
        <v>441</v>
      </c>
      <c r="B200" s="436" t="s">
        <v>142</v>
      </c>
      <c r="C200" s="362"/>
      <c r="D200" s="362">
        <v>0</v>
      </c>
      <c r="E200" s="321"/>
      <c r="F200" s="434" t="str">
        <f t="shared" si="3"/>
        <v>否</v>
      </c>
    </row>
    <row r="201" ht="20.1" customHeight="1" spans="1:6">
      <c r="A201" s="435" t="s">
        <v>442</v>
      </c>
      <c r="B201" s="436" t="s">
        <v>443</v>
      </c>
      <c r="C201" s="362"/>
      <c r="D201" s="362">
        <v>0</v>
      </c>
      <c r="E201" s="321"/>
      <c r="F201" s="434" t="str">
        <f t="shared" si="3"/>
        <v>否</v>
      </c>
    </row>
    <row r="202" ht="20.1" customHeight="1" spans="1:6">
      <c r="A202" s="435" t="s">
        <v>444</v>
      </c>
      <c r="B202" s="436" t="s">
        <v>156</v>
      </c>
      <c r="C202" s="362"/>
      <c r="D202" s="362">
        <v>0</v>
      </c>
      <c r="E202" s="321"/>
      <c r="F202" s="434" t="str">
        <f t="shared" si="3"/>
        <v>否</v>
      </c>
    </row>
    <row r="203" ht="20.1" customHeight="1" spans="1:6">
      <c r="A203" s="435" t="s">
        <v>445</v>
      </c>
      <c r="B203" s="436" t="s">
        <v>446</v>
      </c>
      <c r="C203" s="362"/>
      <c r="D203" s="362">
        <v>0</v>
      </c>
      <c r="E203" s="321"/>
      <c r="F203" s="434" t="str">
        <f t="shared" si="3"/>
        <v>否</v>
      </c>
    </row>
    <row r="204" ht="20.1" customHeight="1" spans="1:6">
      <c r="A204" s="433" t="s">
        <v>447</v>
      </c>
      <c r="B204" s="228" t="s">
        <v>448</v>
      </c>
      <c r="C204" s="358">
        <f>SUM(C205:C211)</f>
        <v>182</v>
      </c>
      <c r="D204" s="358">
        <f>SUM(D205:D211)</f>
        <v>187</v>
      </c>
      <c r="E204" s="321">
        <f>D204/C204-1</f>
        <v>0.027</v>
      </c>
      <c r="F204" s="434" t="str">
        <f t="shared" si="3"/>
        <v>是</v>
      </c>
    </row>
    <row r="205" ht="20.1" customHeight="1" spans="1:6">
      <c r="A205" s="435" t="s">
        <v>449</v>
      </c>
      <c r="B205" s="436" t="s">
        <v>138</v>
      </c>
      <c r="C205" s="362">
        <v>172</v>
      </c>
      <c r="D205" s="362">
        <v>163</v>
      </c>
      <c r="E205" s="321">
        <f>D205/C205-1</f>
        <v>-0.052</v>
      </c>
      <c r="F205" s="434" t="str">
        <f t="shared" si="3"/>
        <v>是</v>
      </c>
    </row>
    <row r="206" ht="20.1" customHeight="1" spans="1:6">
      <c r="A206" s="435" t="s">
        <v>450</v>
      </c>
      <c r="B206" s="436" t="s">
        <v>140</v>
      </c>
      <c r="C206" s="362">
        <v>4</v>
      </c>
      <c r="D206" s="362">
        <v>0</v>
      </c>
      <c r="E206" s="321"/>
      <c r="F206" s="434" t="str">
        <f t="shared" si="3"/>
        <v>是</v>
      </c>
    </row>
    <row r="207" ht="20.1" customHeight="1" spans="1:6">
      <c r="A207" s="435" t="s">
        <v>451</v>
      </c>
      <c r="B207" s="436" t="s">
        <v>142</v>
      </c>
      <c r="C207" s="362"/>
      <c r="D207" s="362">
        <v>0</v>
      </c>
      <c r="E207" s="321"/>
      <c r="F207" s="434" t="str">
        <f t="shared" si="3"/>
        <v>否</v>
      </c>
    </row>
    <row r="208" ht="20.1" customHeight="1" spans="1:6">
      <c r="A208" s="435" t="s">
        <v>452</v>
      </c>
      <c r="B208" s="436" t="s">
        <v>453</v>
      </c>
      <c r="C208" s="362"/>
      <c r="D208" s="362">
        <v>0</v>
      </c>
      <c r="E208" s="321"/>
      <c r="F208" s="434" t="str">
        <f t="shared" si="3"/>
        <v>否</v>
      </c>
    </row>
    <row r="209" ht="20.1" customHeight="1" spans="1:6">
      <c r="A209" s="435" t="s">
        <v>454</v>
      </c>
      <c r="B209" s="436" t="s">
        <v>455</v>
      </c>
      <c r="C209" s="362">
        <v>6</v>
      </c>
      <c r="D209" s="362">
        <v>0</v>
      </c>
      <c r="E209" s="321">
        <f>D209/C209-1</f>
        <v>-1</v>
      </c>
      <c r="F209" s="434" t="str">
        <f t="shared" si="3"/>
        <v>是</v>
      </c>
    </row>
    <row r="210" ht="20.1" customHeight="1" spans="1:6">
      <c r="A210" s="435" t="s">
        <v>456</v>
      </c>
      <c r="B210" s="436" t="s">
        <v>156</v>
      </c>
      <c r="C210" s="362"/>
      <c r="D210" s="362">
        <v>0</v>
      </c>
      <c r="E210" s="321"/>
      <c r="F210" s="434" t="str">
        <f t="shared" si="3"/>
        <v>否</v>
      </c>
    </row>
    <row r="211" ht="20.1" customHeight="1" spans="1:6">
      <c r="A211" s="435" t="s">
        <v>457</v>
      </c>
      <c r="B211" s="436" t="s">
        <v>458</v>
      </c>
      <c r="C211" s="362"/>
      <c r="D211" s="362">
        <v>24</v>
      </c>
      <c r="E211" s="321"/>
      <c r="F211" s="434" t="str">
        <f t="shared" si="3"/>
        <v>是</v>
      </c>
    </row>
    <row r="212" ht="20.1" customHeight="1" spans="1:6">
      <c r="A212" s="433" t="s">
        <v>459</v>
      </c>
      <c r="B212" s="228" t="s">
        <v>460</v>
      </c>
      <c r="C212" s="358">
        <f>SUM(C213:C217)</f>
        <v>0</v>
      </c>
      <c r="D212" s="362"/>
      <c r="E212" s="321"/>
      <c r="F212" s="434" t="str">
        <f t="shared" si="3"/>
        <v>否</v>
      </c>
    </row>
    <row r="213" ht="20.1" customHeight="1" spans="1:6">
      <c r="A213" s="435" t="s">
        <v>461</v>
      </c>
      <c r="B213" s="436" t="s">
        <v>138</v>
      </c>
      <c r="C213" s="362">
        <v>0</v>
      </c>
      <c r="D213" s="362"/>
      <c r="E213" s="321"/>
      <c r="F213" s="434" t="str">
        <f t="shared" si="3"/>
        <v>否</v>
      </c>
    </row>
    <row r="214" ht="20.1" customHeight="1" spans="1:6">
      <c r="A214" s="435" t="s">
        <v>462</v>
      </c>
      <c r="B214" s="436" t="s">
        <v>140</v>
      </c>
      <c r="C214" s="362">
        <v>0</v>
      </c>
      <c r="D214" s="362"/>
      <c r="E214" s="321"/>
      <c r="F214" s="434" t="str">
        <f t="shared" si="3"/>
        <v>否</v>
      </c>
    </row>
    <row r="215" ht="20.1" customHeight="1" spans="1:6">
      <c r="A215" s="435" t="s">
        <v>463</v>
      </c>
      <c r="B215" s="436" t="s">
        <v>142</v>
      </c>
      <c r="C215" s="362">
        <v>0</v>
      </c>
      <c r="D215" s="362"/>
      <c r="E215" s="321"/>
      <c r="F215" s="434" t="str">
        <f t="shared" si="3"/>
        <v>否</v>
      </c>
    </row>
    <row r="216" ht="20.1" customHeight="1" spans="1:6">
      <c r="A216" s="435" t="s">
        <v>464</v>
      </c>
      <c r="B216" s="436" t="s">
        <v>156</v>
      </c>
      <c r="C216" s="362">
        <v>0</v>
      </c>
      <c r="D216" s="362"/>
      <c r="E216" s="321"/>
      <c r="F216" s="434" t="str">
        <f t="shared" si="3"/>
        <v>否</v>
      </c>
    </row>
    <row r="217" ht="20.1" customHeight="1" spans="1:6">
      <c r="A217" s="435" t="s">
        <v>465</v>
      </c>
      <c r="B217" s="436" t="s">
        <v>466</v>
      </c>
      <c r="C217" s="362">
        <v>0</v>
      </c>
      <c r="D217" s="362"/>
      <c r="E217" s="321"/>
      <c r="F217" s="434" t="str">
        <f t="shared" si="3"/>
        <v>否</v>
      </c>
    </row>
    <row r="218" ht="20.1" customHeight="1" spans="1:6">
      <c r="A218" s="433" t="s">
        <v>467</v>
      </c>
      <c r="B218" s="228" t="s">
        <v>468</v>
      </c>
      <c r="C218" s="358">
        <f>SUM(C219:C223)</f>
        <v>1</v>
      </c>
      <c r="D218" s="358">
        <f>SUM(D219:D223)</f>
        <v>20</v>
      </c>
      <c r="E218" s="321">
        <f>D218/C218-1</f>
        <v>19</v>
      </c>
      <c r="F218" s="434" t="str">
        <f t="shared" si="3"/>
        <v>是</v>
      </c>
    </row>
    <row r="219" ht="20.1" customHeight="1" spans="1:6">
      <c r="A219" s="435" t="s">
        <v>469</v>
      </c>
      <c r="B219" s="436" t="s">
        <v>138</v>
      </c>
      <c r="C219" s="362"/>
      <c r="D219" s="362"/>
      <c r="E219" s="321"/>
      <c r="F219" s="434" t="str">
        <f t="shared" si="3"/>
        <v>否</v>
      </c>
    </row>
    <row r="220" ht="20.1" customHeight="1" spans="1:6">
      <c r="A220" s="435" t="s">
        <v>470</v>
      </c>
      <c r="B220" s="436" t="s">
        <v>140</v>
      </c>
      <c r="C220" s="362"/>
      <c r="D220" s="362"/>
      <c r="E220" s="321"/>
      <c r="F220" s="434" t="str">
        <f t="shared" si="3"/>
        <v>否</v>
      </c>
    </row>
    <row r="221" ht="20.1" customHeight="1" spans="1:6">
      <c r="A221" s="435" t="s">
        <v>471</v>
      </c>
      <c r="B221" s="436" t="s">
        <v>142</v>
      </c>
      <c r="C221" s="362">
        <v>0</v>
      </c>
      <c r="D221" s="362"/>
      <c r="E221" s="321"/>
      <c r="F221" s="434" t="str">
        <f t="shared" si="3"/>
        <v>否</v>
      </c>
    </row>
    <row r="222" ht="20.1" customHeight="1" spans="1:6">
      <c r="A222" s="435" t="s">
        <v>472</v>
      </c>
      <c r="B222" s="436" t="s">
        <v>156</v>
      </c>
      <c r="C222" s="362"/>
      <c r="D222" s="362"/>
      <c r="E222" s="321"/>
      <c r="F222" s="434" t="str">
        <f t="shared" si="3"/>
        <v>否</v>
      </c>
    </row>
    <row r="223" ht="20.1" customHeight="1" spans="1:6">
      <c r="A223" s="435" t="s">
        <v>473</v>
      </c>
      <c r="B223" s="436" t="s">
        <v>474</v>
      </c>
      <c r="C223" s="362">
        <v>1</v>
      </c>
      <c r="D223" s="362">
        <v>20</v>
      </c>
      <c r="E223" s="321">
        <f>D223/C223-1</f>
        <v>19</v>
      </c>
      <c r="F223" s="434" t="str">
        <f t="shared" si="3"/>
        <v>是</v>
      </c>
    </row>
    <row r="224" ht="20.1" customHeight="1" spans="1:6">
      <c r="A224" s="433" t="s">
        <v>475</v>
      </c>
      <c r="B224" s="228" t="s">
        <v>476</v>
      </c>
      <c r="C224" s="358">
        <f>SUM(C225:C230)</f>
        <v>0</v>
      </c>
      <c r="D224" s="362"/>
      <c r="E224" s="321"/>
      <c r="F224" s="434" t="str">
        <f t="shared" si="3"/>
        <v>否</v>
      </c>
    </row>
    <row r="225" ht="20.1" customHeight="1" spans="1:6">
      <c r="A225" s="435" t="s">
        <v>477</v>
      </c>
      <c r="B225" s="436" t="s">
        <v>138</v>
      </c>
      <c r="C225" s="362"/>
      <c r="D225" s="362"/>
      <c r="E225" s="321"/>
      <c r="F225" s="434" t="str">
        <f t="shared" si="3"/>
        <v>否</v>
      </c>
    </row>
    <row r="226" ht="20.1" customHeight="1" spans="1:6">
      <c r="A226" s="435" t="s">
        <v>478</v>
      </c>
      <c r="B226" s="436" t="s">
        <v>140</v>
      </c>
      <c r="C226" s="362">
        <v>0</v>
      </c>
      <c r="D226" s="362"/>
      <c r="E226" s="321"/>
      <c r="F226" s="434" t="str">
        <f t="shared" si="3"/>
        <v>否</v>
      </c>
    </row>
    <row r="227" ht="20.1" customHeight="1" spans="1:6">
      <c r="A227" s="435" t="s">
        <v>479</v>
      </c>
      <c r="B227" s="436" t="s">
        <v>142</v>
      </c>
      <c r="C227" s="362"/>
      <c r="D227" s="362"/>
      <c r="E227" s="321"/>
      <c r="F227" s="434" t="str">
        <f t="shared" si="3"/>
        <v>否</v>
      </c>
    </row>
    <row r="228" ht="20.1" customHeight="1" spans="1:6">
      <c r="A228" s="435" t="s">
        <v>480</v>
      </c>
      <c r="B228" s="436" t="s">
        <v>481</v>
      </c>
      <c r="C228" s="362"/>
      <c r="D228" s="362"/>
      <c r="E228" s="321"/>
      <c r="F228" s="434" t="str">
        <f t="shared" si="3"/>
        <v>否</v>
      </c>
    </row>
    <row r="229" ht="20.1" customHeight="1" spans="1:6">
      <c r="A229" s="435" t="s">
        <v>482</v>
      </c>
      <c r="B229" s="436" t="s">
        <v>156</v>
      </c>
      <c r="C229" s="362">
        <v>0</v>
      </c>
      <c r="D229" s="362"/>
      <c r="E229" s="321"/>
      <c r="F229" s="434" t="str">
        <f t="shared" si="3"/>
        <v>否</v>
      </c>
    </row>
    <row r="230" ht="20.1" customHeight="1" spans="1:6">
      <c r="A230" s="435" t="s">
        <v>483</v>
      </c>
      <c r="B230" s="436" t="s">
        <v>484</v>
      </c>
      <c r="C230" s="362"/>
      <c r="D230" s="362"/>
      <c r="E230" s="321"/>
      <c r="F230" s="434" t="str">
        <f t="shared" si="3"/>
        <v>否</v>
      </c>
    </row>
    <row r="231" ht="20.1" customHeight="1" spans="1:6">
      <c r="A231" s="433" t="s">
        <v>485</v>
      </c>
      <c r="B231" s="228" t="s">
        <v>486</v>
      </c>
      <c r="C231" s="358">
        <f>SUM(C232:C245)</f>
        <v>2223</v>
      </c>
      <c r="D231" s="358">
        <f>SUM(D232:D245)</f>
        <v>2112</v>
      </c>
      <c r="E231" s="321">
        <f>D231/C231-1</f>
        <v>-0.05</v>
      </c>
      <c r="F231" s="434" t="str">
        <f t="shared" si="3"/>
        <v>是</v>
      </c>
    </row>
    <row r="232" ht="20.1" customHeight="1" spans="1:6">
      <c r="A232" s="435" t="s">
        <v>487</v>
      </c>
      <c r="B232" s="436" t="s">
        <v>138</v>
      </c>
      <c r="C232" s="362">
        <v>2197</v>
      </c>
      <c r="D232" s="362">
        <v>2061</v>
      </c>
      <c r="E232" s="321">
        <f>D232/C232-1</f>
        <v>-0.062</v>
      </c>
      <c r="F232" s="434" t="str">
        <f t="shared" si="3"/>
        <v>是</v>
      </c>
    </row>
    <row r="233" ht="20.1" customHeight="1" spans="1:6">
      <c r="A233" s="435" t="s">
        <v>488</v>
      </c>
      <c r="B233" s="436" t="s">
        <v>140</v>
      </c>
      <c r="C233" s="362"/>
      <c r="D233" s="362">
        <v>0</v>
      </c>
      <c r="E233" s="321"/>
      <c r="F233" s="434" t="str">
        <f t="shared" si="3"/>
        <v>否</v>
      </c>
    </row>
    <row r="234" ht="20.1" customHeight="1" spans="1:6">
      <c r="A234" s="435" t="s">
        <v>489</v>
      </c>
      <c r="B234" s="436" t="s">
        <v>142</v>
      </c>
      <c r="C234" s="362"/>
      <c r="D234" s="362">
        <v>0</v>
      </c>
      <c r="E234" s="321"/>
      <c r="F234" s="434" t="str">
        <f t="shared" si="3"/>
        <v>否</v>
      </c>
    </row>
    <row r="235" ht="20.1" customHeight="1" spans="1:6">
      <c r="A235" s="435" t="s">
        <v>490</v>
      </c>
      <c r="B235" s="436" t="s">
        <v>491</v>
      </c>
      <c r="C235" s="362"/>
      <c r="D235" s="362">
        <v>0</v>
      </c>
      <c r="E235" s="321"/>
      <c r="F235" s="434" t="str">
        <f t="shared" si="3"/>
        <v>否</v>
      </c>
    </row>
    <row r="236" ht="20.1" customHeight="1" spans="1:6">
      <c r="A236" s="435" t="s">
        <v>492</v>
      </c>
      <c r="B236" s="436" t="s">
        <v>493</v>
      </c>
      <c r="C236" s="362">
        <v>2</v>
      </c>
      <c r="D236" s="362">
        <v>8</v>
      </c>
      <c r="E236" s="321">
        <f>D236/C236-1</f>
        <v>3</v>
      </c>
      <c r="F236" s="434" t="str">
        <f t="shared" si="3"/>
        <v>是</v>
      </c>
    </row>
    <row r="237" ht="20.1" customHeight="1" spans="1:6">
      <c r="A237" s="435" t="s">
        <v>494</v>
      </c>
      <c r="B237" s="436" t="s">
        <v>238</v>
      </c>
      <c r="C237" s="362"/>
      <c r="D237" s="362">
        <v>0</v>
      </c>
      <c r="E237" s="321"/>
      <c r="F237" s="434" t="str">
        <f t="shared" si="3"/>
        <v>否</v>
      </c>
    </row>
    <row r="238" ht="20.1" customHeight="1" spans="1:6">
      <c r="A238" s="435" t="s">
        <v>495</v>
      </c>
      <c r="B238" s="436" t="s">
        <v>496</v>
      </c>
      <c r="C238" s="362"/>
      <c r="D238" s="362">
        <v>0</v>
      </c>
      <c r="E238" s="321"/>
      <c r="F238" s="434" t="str">
        <f t="shared" si="3"/>
        <v>否</v>
      </c>
    </row>
    <row r="239" ht="20.1" customHeight="1" spans="1:6">
      <c r="A239" s="435" t="s">
        <v>497</v>
      </c>
      <c r="B239" s="436" t="s">
        <v>498</v>
      </c>
      <c r="C239" s="362"/>
      <c r="D239" s="362">
        <v>0</v>
      </c>
      <c r="E239" s="321"/>
      <c r="F239" s="434" t="str">
        <f t="shared" si="3"/>
        <v>否</v>
      </c>
    </row>
    <row r="240" ht="20.1" customHeight="1" spans="1:6">
      <c r="A240" s="435" t="s">
        <v>499</v>
      </c>
      <c r="B240" s="436" t="s">
        <v>500</v>
      </c>
      <c r="C240" s="362"/>
      <c r="D240" s="362">
        <v>0</v>
      </c>
      <c r="E240" s="321"/>
      <c r="F240" s="434" t="str">
        <f t="shared" si="3"/>
        <v>否</v>
      </c>
    </row>
    <row r="241" ht="20.1" customHeight="1" spans="1:6">
      <c r="A241" s="435" t="s">
        <v>501</v>
      </c>
      <c r="B241" s="436" t="s">
        <v>502</v>
      </c>
      <c r="C241" s="362"/>
      <c r="D241" s="362">
        <v>0</v>
      </c>
      <c r="E241" s="321"/>
      <c r="F241" s="434" t="str">
        <f t="shared" si="3"/>
        <v>否</v>
      </c>
    </row>
    <row r="242" ht="20.1" customHeight="1" spans="1:6">
      <c r="A242" s="435" t="s">
        <v>503</v>
      </c>
      <c r="B242" s="436" t="s">
        <v>504</v>
      </c>
      <c r="C242" s="362"/>
      <c r="D242" s="362">
        <v>0</v>
      </c>
      <c r="E242" s="321"/>
      <c r="F242" s="434" t="str">
        <f t="shared" si="3"/>
        <v>否</v>
      </c>
    </row>
    <row r="243" ht="20.1" customHeight="1" spans="1:6">
      <c r="A243" s="435" t="s">
        <v>505</v>
      </c>
      <c r="B243" s="436" t="s">
        <v>506</v>
      </c>
      <c r="C243" s="362">
        <v>12</v>
      </c>
      <c r="D243" s="362">
        <v>34</v>
      </c>
      <c r="E243" s="321">
        <f>D243/C243-1</f>
        <v>1.833</v>
      </c>
      <c r="F243" s="434" t="str">
        <f t="shared" si="3"/>
        <v>是</v>
      </c>
    </row>
    <row r="244" ht="20.1" customHeight="1" spans="1:6">
      <c r="A244" s="435" t="s">
        <v>507</v>
      </c>
      <c r="B244" s="436" t="s">
        <v>156</v>
      </c>
      <c r="C244" s="362"/>
      <c r="D244" s="362">
        <v>0</v>
      </c>
      <c r="E244" s="321"/>
      <c r="F244" s="434" t="str">
        <f t="shared" si="3"/>
        <v>否</v>
      </c>
    </row>
    <row r="245" ht="20.1" customHeight="1" spans="1:6">
      <c r="A245" s="435" t="s">
        <v>508</v>
      </c>
      <c r="B245" s="436" t="s">
        <v>509</v>
      </c>
      <c r="C245" s="362">
        <v>12</v>
      </c>
      <c r="D245" s="362">
        <v>9</v>
      </c>
      <c r="E245" s="321">
        <f>D245/C245-1</f>
        <v>-0.25</v>
      </c>
      <c r="F245" s="434" t="str">
        <f t="shared" si="3"/>
        <v>是</v>
      </c>
    </row>
    <row r="246" ht="20.1" customHeight="1" spans="1:6">
      <c r="A246" s="433">
        <v>20139</v>
      </c>
      <c r="B246" s="228" t="s">
        <v>510</v>
      </c>
      <c r="C246" s="358">
        <f>SUM(C247:C252)</f>
        <v>170</v>
      </c>
      <c r="D246" s="362">
        <f>SUM(D247:D252)</f>
        <v>2690</v>
      </c>
      <c r="E246" s="321">
        <f>D246/C246-1</f>
        <v>14.824</v>
      </c>
      <c r="F246" s="434" t="str">
        <f t="shared" si="3"/>
        <v>是</v>
      </c>
    </row>
    <row r="247" ht="20.1" customHeight="1" spans="1:6">
      <c r="A247" s="435">
        <v>2013901</v>
      </c>
      <c r="B247" s="436" t="s">
        <v>511</v>
      </c>
      <c r="C247" s="362">
        <v>150</v>
      </c>
      <c r="D247" s="362">
        <v>255</v>
      </c>
      <c r="E247" s="321">
        <f>D247/C247-1</f>
        <v>0.7</v>
      </c>
      <c r="F247" s="434" t="str">
        <f t="shared" si="3"/>
        <v>是</v>
      </c>
    </row>
    <row r="248" ht="20.1" customHeight="1" spans="1:6">
      <c r="A248" s="435">
        <v>2013902</v>
      </c>
      <c r="B248" s="436" t="s">
        <v>512</v>
      </c>
      <c r="C248" s="362"/>
      <c r="D248" s="362">
        <v>2435</v>
      </c>
      <c r="E248" s="321"/>
      <c r="F248" s="434" t="str">
        <f t="shared" si="3"/>
        <v>是</v>
      </c>
    </row>
    <row r="249" ht="20.1" customHeight="1" spans="1:6">
      <c r="A249" s="435">
        <v>2013903</v>
      </c>
      <c r="B249" s="436" t="s">
        <v>513</v>
      </c>
      <c r="C249" s="362"/>
      <c r="D249" s="362">
        <v>0</v>
      </c>
      <c r="E249" s="321"/>
      <c r="F249" s="434" t="str">
        <f t="shared" si="3"/>
        <v>否</v>
      </c>
    </row>
    <row r="250" ht="20.1" customHeight="1" spans="1:6">
      <c r="A250" s="435">
        <v>2013904</v>
      </c>
      <c r="B250" s="436" t="s">
        <v>514</v>
      </c>
      <c r="C250" s="362">
        <v>20</v>
      </c>
      <c r="D250" s="362">
        <v>0</v>
      </c>
      <c r="E250" s="321">
        <f>D250/C250-1</f>
        <v>-1</v>
      </c>
      <c r="F250" s="434" t="str">
        <f t="shared" si="3"/>
        <v>是</v>
      </c>
    </row>
    <row r="251" ht="20.1" customHeight="1" spans="1:6">
      <c r="A251" s="435">
        <v>2013950</v>
      </c>
      <c r="B251" s="436" t="s">
        <v>515</v>
      </c>
      <c r="C251" s="362"/>
      <c r="D251" s="362">
        <v>0</v>
      </c>
      <c r="E251" s="321"/>
      <c r="F251" s="434" t="str">
        <f t="shared" si="3"/>
        <v>否</v>
      </c>
    </row>
    <row r="252" ht="20.1" customHeight="1" spans="1:6">
      <c r="A252" s="435">
        <v>2013999</v>
      </c>
      <c r="B252" s="436" t="s">
        <v>516</v>
      </c>
      <c r="C252" s="362"/>
      <c r="D252" s="362"/>
      <c r="E252" s="321"/>
      <c r="F252" s="434" t="str">
        <f t="shared" si="3"/>
        <v>否</v>
      </c>
    </row>
    <row r="253" ht="20.1" customHeight="1" spans="1:6">
      <c r="A253" s="433">
        <v>20140</v>
      </c>
      <c r="B253" s="228" t="s">
        <v>517</v>
      </c>
      <c r="C253" s="358">
        <f>SUM(C254:C258)</f>
        <v>3</v>
      </c>
      <c r="D253" s="358">
        <f>SUM(D254:D258)</f>
        <v>2</v>
      </c>
      <c r="E253" s="321">
        <f>D253/C253-1</f>
        <v>-0.333</v>
      </c>
      <c r="F253" s="434" t="str">
        <f t="shared" si="3"/>
        <v>是</v>
      </c>
    </row>
    <row r="254" ht="20.1" customHeight="1" spans="1:6">
      <c r="A254" s="435">
        <v>2014001</v>
      </c>
      <c r="B254" s="436" t="s">
        <v>511</v>
      </c>
      <c r="C254" s="362"/>
      <c r="D254" s="362"/>
      <c r="E254" s="321"/>
      <c r="F254" s="434" t="str">
        <f t="shared" si="3"/>
        <v>否</v>
      </c>
    </row>
    <row r="255" ht="20.1" customHeight="1" spans="1:6">
      <c r="A255" s="435">
        <v>2014002</v>
      </c>
      <c r="B255" s="436" t="s">
        <v>512</v>
      </c>
      <c r="C255" s="362"/>
      <c r="D255" s="362">
        <v>0</v>
      </c>
      <c r="E255" s="321"/>
      <c r="F255" s="434" t="str">
        <f t="shared" si="3"/>
        <v>否</v>
      </c>
    </row>
    <row r="256" ht="20.1" customHeight="1" spans="1:6">
      <c r="A256" s="435">
        <v>2014003</v>
      </c>
      <c r="B256" s="436" t="s">
        <v>513</v>
      </c>
      <c r="C256" s="362"/>
      <c r="D256" s="362">
        <v>0</v>
      </c>
      <c r="E256" s="321"/>
      <c r="F256" s="434" t="str">
        <f t="shared" si="3"/>
        <v>否</v>
      </c>
    </row>
    <row r="257" ht="20.1" customHeight="1" spans="1:6">
      <c r="A257" s="435">
        <v>2014004</v>
      </c>
      <c r="B257" s="436" t="s">
        <v>518</v>
      </c>
      <c r="C257" s="362">
        <v>3</v>
      </c>
      <c r="D257" s="362">
        <v>2</v>
      </c>
      <c r="E257" s="321">
        <f>D257/C257-1</f>
        <v>-0.333</v>
      </c>
      <c r="F257" s="434" t="str">
        <f t="shared" si="3"/>
        <v>是</v>
      </c>
    </row>
    <row r="258" ht="20.1" customHeight="1" spans="1:6">
      <c r="A258" s="435">
        <v>2014099</v>
      </c>
      <c r="B258" s="436" t="s">
        <v>519</v>
      </c>
      <c r="C258" s="362"/>
      <c r="D258" s="362"/>
      <c r="E258" s="321"/>
      <c r="F258" s="434" t="str">
        <f t="shared" si="3"/>
        <v>否</v>
      </c>
    </row>
    <row r="259" ht="20.1" customHeight="1" spans="1:6">
      <c r="A259" s="433" t="s">
        <v>520</v>
      </c>
      <c r="B259" s="228" t="s">
        <v>521</v>
      </c>
      <c r="C259" s="358">
        <f>SUM(C260:C261)</f>
        <v>232</v>
      </c>
      <c r="D259" s="358">
        <f>SUM(D260:D261)</f>
        <v>218</v>
      </c>
      <c r="E259" s="321">
        <f>D259/C259-1</f>
        <v>-0.06</v>
      </c>
      <c r="F259" s="434" t="str">
        <f t="shared" si="3"/>
        <v>是</v>
      </c>
    </row>
    <row r="260" ht="20.1" customHeight="1" spans="1:6">
      <c r="A260" s="435" t="s">
        <v>522</v>
      </c>
      <c r="B260" s="436" t="s">
        <v>523</v>
      </c>
      <c r="C260" s="362"/>
      <c r="D260" s="362"/>
      <c r="E260" s="321"/>
      <c r="F260" s="434" t="str">
        <f t="shared" si="3"/>
        <v>否</v>
      </c>
    </row>
    <row r="261" ht="20.1" customHeight="1" spans="1:6">
      <c r="A261" s="435" t="s">
        <v>524</v>
      </c>
      <c r="B261" s="436" t="s">
        <v>525</v>
      </c>
      <c r="C261" s="362">
        <v>232</v>
      </c>
      <c r="D261" s="362">
        <v>218</v>
      </c>
      <c r="E261" s="321">
        <f>D261/C261-1</f>
        <v>-0.06</v>
      </c>
      <c r="F261" s="434" t="str">
        <f t="shared" ref="F261:F324" si="4">IF(LEN(A261)=3,"是",IF(B261&lt;&gt;"",IF(SUM(C261:E261)&lt;&gt;0,"是","否"),"是"))</f>
        <v>是</v>
      </c>
    </row>
    <row r="262" ht="20.1" customHeight="1" spans="1:6">
      <c r="A262" s="433" t="s">
        <v>71</v>
      </c>
      <c r="B262" s="228" t="s">
        <v>72</v>
      </c>
      <c r="C262" s="358"/>
      <c r="D262" s="358"/>
      <c r="E262" s="321"/>
      <c r="F262" s="434" t="str">
        <f t="shared" si="4"/>
        <v>是</v>
      </c>
    </row>
    <row r="263" ht="20.1" customHeight="1" spans="1:6">
      <c r="A263" s="433" t="s">
        <v>526</v>
      </c>
      <c r="B263" s="228" t="s">
        <v>527</v>
      </c>
      <c r="C263" s="358">
        <v>0</v>
      </c>
      <c r="D263" s="358"/>
      <c r="E263" s="321"/>
      <c r="F263" s="434" t="str">
        <f t="shared" si="4"/>
        <v>否</v>
      </c>
    </row>
    <row r="264" ht="20.1" customHeight="1" spans="1:6">
      <c r="A264" s="433" t="s">
        <v>528</v>
      </c>
      <c r="B264" s="228" t="s">
        <v>529</v>
      </c>
      <c r="C264" s="358">
        <v>0</v>
      </c>
      <c r="D264" s="358"/>
      <c r="E264" s="321"/>
      <c r="F264" s="434" t="str">
        <f t="shared" si="4"/>
        <v>否</v>
      </c>
    </row>
    <row r="265" ht="20.1" customHeight="1" spans="1:6">
      <c r="A265" s="433" t="s">
        <v>73</v>
      </c>
      <c r="B265" s="228" t="s">
        <v>74</v>
      </c>
      <c r="C265" s="358">
        <f>C266+C268+C270+C272+C282</f>
        <v>0</v>
      </c>
      <c r="D265" s="358">
        <f>D266+D268+D270+D272+D282</f>
        <v>165</v>
      </c>
      <c r="E265" s="321"/>
      <c r="F265" s="434" t="str">
        <f t="shared" si="4"/>
        <v>是</v>
      </c>
    </row>
    <row r="266" ht="20.1" customHeight="1" spans="1:6">
      <c r="A266" s="228" t="s">
        <v>530</v>
      </c>
      <c r="B266" s="228" t="s">
        <v>531</v>
      </c>
      <c r="C266" s="358">
        <f t="shared" ref="C266:C270" si="5">C267</f>
        <v>0</v>
      </c>
      <c r="D266" s="358"/>
      <c r="E266" s="321"/>
      <c r="F266" s="434" t="str">
        <f t="shared" si="4"/>
        <v>否</v>
      </c>
    </row>
    <row r="267" ht="20.1" customHeight="1" spans="1:6">
      <c r="A267" s="436" t="s">
        <v>532</v>
      </c>
      <c r="B267" s="436" t="s">
        <v>533</v>
      </c>
      <c r="C267" s="362">
        <v>0</v>
      </c>
      <c r="D267" s="362"/>
      <c r="E267" s="321"/>
      <c r="F267" s="434" t="str">
        <f t="shared" si="4"/>
        <v>否</v>
      </c>
    </row>
    <row r="268" ht="20.1" customHeight="1" spans="1:6">
      <c r="A268" s="228" t="s">
        <v>534</v>
      </c>
      <c r="B268" s="228" t="s">
        <v>535</v>
      </c>
      <c r="C268" s="358">
        <f t="shared" si="5"/>
        <v>0</v>
      </c>
      <c r="D268" s="358"/>
      <c r="E268" s="321"/>
      <c r="F268" s="434" t="str">
        <f t="shared" si="4"/>
        <v>否</v>
      </c>
    </row>
    <row r="269" ht="20.1" customHeight="1" spans="1:6">
      <c r="A269" s="436" t="s">
        <v>536</v>
      </c>
      <c r="B269" s="436" t="s">
        <v>537</v>
      </c>
      <c r="C269" s="362">
        <v>0</v>
      </c>
      <c r="D269" s="362"/>
      <c r="E269" s="321"/>
      <c r="F269" s="434" t="str">
        <f t="shared" si="4"/>
        <v>否</v>
      </c>
    </row>
    <row r="270" ht="20.1" customHeight="1" spans="1:6">
      <c r="A270" s="228" t="s">
        <v>538</v>
      </c>
      <c r="B270" s="228" t="s">
        <v>539</v>
      </c>
      <c r="C270" s="358">
        <f t="shared" si="5"/>
        <v>0</v>
      </c>
      <c r="D270" s="358">
        <f>SUM(D271)</f>
        <v>0</v>
      </c>
      <c r="E270" s="321"/>
      <c r="F270" s="434" t="str">
        <f t="shared" si="4"/>
        <v>否</v>
      </c>
    </row>
    <row r="271" ht="20.1" customHeight="1" spans="1:6">
      <c r="A271" s="436" t="s">
        <v>540</v>
      </c>
      <c r="B271" s="436" t="s">
        <v>541</v>
      </c>
      <c r="C271" s="362"/>
      <c r="D271" s="362"/>
      <c r="E271" s="321"/>
      <c r="F271" s="434" t="str">
        <f t="shared" si="4"/>
        <v>否</v>
      </c>
    </row>
    <row r="272" ht="20.1" customHeight="1" spans="1:6">
      <c r="A272" s="433" t="s">
        <v>542</v>
      </c>
      <c r="B272" s="228" t="s">
        <v>543</v>
      </c>
      <c r="C272" s="358"/>
      <c r="D272" s="358">
        <f>SUM(D273:D281)</f>
        <v>165</v>
      </c>
      <c r="E272" s="321"/>
      <c r="F272" s="434" t="str">
        <f t="shared" si="4"/>
        <v>是</v>
      </c>
    </row>
    <row r="273" ht="20.1" customHeight="1" spans="1:6">
      <c r="A273" s="435" t="s">
        <v>544</v>
      </c>
      <c r="B273" s="436" t="s">
        <v>545</v>
      </c>
      <c r="C273" s="362"/>
      <c r="D273" s="362"/>
      <c r="E273" s="321"/>
      <c r="F273" s="434" t="str">
        <f t="shared" si="4"/>
        <v>否</v>
      </c>
    </row>
    <row r="274" ht="20.1" customHeight="1" spans="1:6">
      <c r="A274" s="435" t="s">
        <v>546</v>
      </c>
      <c r="B274" s="436" t="s">
        <v>547</v>
      </c>
      <c r="C274" s="362">
        <v>0</v>
      </c>
      <c r="D274" s="362"/>
      <c r="E274" s="321"/>
      <c r="F274" s="434" t="str">
        <f t="shared" si="4"/>
        <v>否</v>
      </c>
    </row>
    <row r="275" ht="20.1" customHeight="1" spans="1:6">
      <c r="A275" s="435" t="s">
        <v>548</v>
      </c>
      <c r="B275" s="436" t="s">
        <v>549</v>
      </c>
      <c r="C275" s="362"/>
      <c r="D275" s="362">
        <v>108</v>
      </c>
      <c r="E275" s="321"/>
      <c r="F275" s="434" t="str">
        <f t="shared" si="4"/>
        <v>是</v>
      </c>
    </row>
    <row r="276" ht="20.1" customHeight="1" spans="1:6">
      <c r="A276" s="435" t="s">
        <v>550</v>
      </c>
      <c r="B276" s="436" t="s">
        <v>551</v>
      </c>
      <c r="C276" s="362">
        <v>0</v>
      </c>
      <c r="D276" s="362"/>
      <c r="E276" s="321"/>
      <c r="F276" s="434" t="str">
        <f t="shared" si="4"/>
        <v>否</v>
      </c>
    </row>
    <row r="277" ht="20.1" customHeight="1" spans="1:6">
      <c r="A277" s="435" t="s">
        <v>552</v>
      </c>
      <c r="B277" s="436" t="s">
        <v>553</v>
      </c>
      <c r="C277" s="362">
        <v>0</v>
      </c>
      <c r="D277" s="362"/>
      <c r="E277" s="321"/>
      <c r="F277" s="434" t="str">
        <f t="shared" si="4"/>
        <v>否</v>
      </c>
    </row>
    <row r="278" ht="20.1" customHeight="1" spans="1:6">
      <c r="A278" s="435" t="s">
        <v>554</v>
      </c>
      <c r="B278" s="436" t="s">
        <v>555</v>
      </c>
      <c r="C278" s="362">
        <v>0</v>
      </c>
      <c r="D278" s="362"/>
      <c r="E278" s="321"/>
      <c r="F278" s="434" t="str">
        <f t="shared" si="4"/>
        <v>否</v>
      </c>
    </row>
    <row r="279" ht="20.1" customHeight="1" spans="1:6">
      <c r="A279" s="435" t="s">
        <v>556</v>
      </c>
      <c r="B279" s="436" t="s">
        <v>557</v>
      </c>
      <c r="C279" s="362"/>
      <c r="D279" s="362"/>
      <c r="E279" s="321"/>
      <c r="F279" s="434" t="str">
        <f t="shared" si="4"/>
        <v>否</v>
      </c>
    </row>
    <row r="280" ht="20.1" customHeight="1" spans="1:6">
      <c r="A280" s="435" t="s">
        <v>558</v>
      </c>
      <c r="B280" s="436" t="s">
        <v>559</v>
      </c>
      <c r="C280" s="362">
        <v>0</v>
      </c>
      <c r="D280" s="362"/>
      <c r="E280" s="321"/>
      <c r="F280" s="434" t="str">
        <f t="shared" si="4"/>
        <v>否</v>
      </c>
    </row>
    <row r="281" ht="20.1" customHeight="1" spans="1:6">
      <c r="A281" s="435" t="s">
        <v>560</v>
      </c>
      <c r="B281" s="436" t="s">
        <v>561</v>
      </c>
      <c r="C281" s="362"/>
      <c r="D281" s="362">
        <v>57</v>
      </c>
      <c r="E281" s="321"/>
      <c r="F281" s="434" t="str">
        <f t="shared" si="4"/>
        <v>是</v>
      </c>
    </row>
    <row r="282" ht="20.1" customHeight="1" spans="1:6">
      <c r="A282" s="433" t="s">
        <v>562</v>
      </c>
      <c r="B282" s="228" t="s">
        <v>563</v>
      </c>
      <c r="C282" s="358">
        <f>SUM(C283)</f>
        <v>0</v>
      </c>
      <c r="D282" s="358">
        <f>SUM(D283)</f>
        <v>0</v>
      </c>
      <c r="E282" s="321"/>
      <c r="F282" s="434" t="str">
        <f t="shared" si="4"/>
        <v>否</v>
      </c>
    </row>
    <row r="283" ht="20.1" customHeight="1" spans="1:6">
      <c r="A283" s="436" t="s">
        <v>564</v>
      </c>
      <c r="B283" s="436" t="s">
        <v>565</v>
      </c>
      <c r="C283" s="362"/>
      <c r="D283" s="362"/>
      <c r="E283" s="321"/>
      <c r="F283" s="434" t="str">
        <f t="shared" si="4"/>
        <v>否</v>
      </c>
    </row>
    <row r="284" ht="20.1" customHeight="1" spans="1:6">
      <c r="A284" s="433" t="s">
        <v>75</v>
      </c>
      <c r="B284" s="228" t="s">
        <v>76</v>
      </c>
      <c r="C284" s="358">
        <f>SUM(C285,C288,C299,C306,C314,C323,C339,C349,C359,C373)</f>
        <v>13247</v>
      </c>
      <c r="D284" s="358">
        <f>SUM(D285,D288,D299,D306,D314,D323,D339,D349,D359,D373)</f>
        <v>13032</v>
      </c>
      <c r="E284" s="321">
        <f>D284/C284-1</f>
        <v>-0.016</v>
      </c>
      <c r="F284" s="434" t="str">
        <f t="shared" si="4"/>
        <v>是</v>
      </c>
    </row>
    <row r="285" ht="20.1" customHeight="1" spans="1:6">
      <c r="A285" s="433" t="s">
        <v>566</v>
      </c>
      <c r="B285" s="228" t="s">
        <v>567</v>
      </c>
      <c r="C285" s="358">
        <f>SUM(C286:C287)</f>
        <v>0</v>
      </c>
      <c r="D285" s="358"/>
      <c r="E285" s="321"/>
      <c r="F285" s="434" t="str">
        <f t="shared" si="4"/>
        <v>否</v>
      </c>
    </row>
    <row r="286" ht="20.1" customHeight="1" spans="1:6">
      <c r="A286" s="435" t="s">
        <v>568</v>
      </c>
      <c r="B286" s="436" t="s">
        <v>569</v>
      </c>
      <c r="C286" s="362"/>
      <c r="D286" s="362"/>
      <c r="E286" s="321"/>
      <c r="F286" s="434" t="str">
        <f t="shared" si="4"/>
        <v>否</v>
      </c>
    </row>
    <row r="287" ht="20.1" customHeight="1" spans="1:6">
      <c r="A287" s="435" t="s">
        <v>570</v>
      </c>
      <c r="B287" s="436" t="s">
        <v>571</v>
      </c>
      <c r="C287" s="362"/>
      <c r="D287" s="362"/>
      <c r="E287" s="321"/>
      <c r="F287" s="434" t="str">
        <f t="shared" si="4"/>
        <v>否</v>
      </c>
    </row>
    <row r="288" ht="20.1" customHeight="1" spans="1:6">
      <c r="A288" s="433" t="s">
        <v>572</v>
      </c>
      <c r="B288" s="228" t="s">
        <v>573</v>
      </c>
      <c r="C288" s="358">
        <f>SUM(C289:C298)</f>
        <v>12041</v>
      </c>
      <c r="D288" s="358">
        <f>SUM(D289:D298)</f>
        <v>11755</v>
      </c>
      <c r="E288" s="321">
        <f>D288/C288-1</f>
        <v>-0.024</v>
      </c>
      <c r="F288" s="434" t="str">
        <f t="shared" si="4"/>
        <v>是</v>
      </c>
    </row>
    <row r="289" ht="20.1" customHeight="1" spans="1:6">
      <c r="A289" s="435" t="s">
        <v>574</v>
      </c>
      <c r="B289" s="436" t="s">
        <v>138</v>
      </c>
      <c r="C289" s="362">
        <v>10403</v>
      </c>
      <c r="D289" s="362">
        <v>10982</v>
      </c>
      <c r="E289" s="321">
        <f>D289/C289-1</f>
        <v>0.056</v>
      </c>
      <c r="F289" s="434" t="str">
        <f t="shared" si="4"/>
        <v>是</v>
      </c>
    </row>
    <row r="290" ht="20.1" customHeight="1" spans="1:6">
      <c r="A290" s="435" t="s">
        <v>575</v>
      </c>
      <c r="B290" s="436" t="s">
        <v>140</v>
      </c>
      <c r="C290" s="362"/>
      <c r="D290" s="362">
        <v>14</v>
      </c>
      <c r="E290" s="321"/>
      <c r="F290" s="434" t="str">
        <f t="shared" si="4"/>
        <v>是</v>
      </c>
    </row>
    <row r="291" ht="20.1" customHeight="1" spans="1:6">
      <c r="A291" s="435" t="s">
        <v>576</v>
      </c>
      <c r="B291" s="436" t="s">
        <v>142</v>
      </c>
      <c r="C291" s="362"/>
      <c r="D291" s="362">
        <v>0</v>
      </c>
      <c r="E291" s="321"/>
      <c r="F291" s="434" t="str">
        <f t="shared" si="4"/>
        <v>否</v>
      </c>
    </row>
    <row r="292" ht="20.1" customHeight="1" spans="1:6">
      <c r="A292" s="435" t="s">
        <v>577</v>
      </c>
      <c r="B292" s="436" t="s">
        <v>238</v>
      </c>
      <c r="C292" s="362"/>
      <c r="D292" s="362">
        <v>0</v>
      </c>
      <c r="E292" s="321"/>
      <c r="F292" s="434" t="str">
        <f t="shared" si="4"/>
        <v>否</v>
      </c>
    </row>
    <row r="293" ht="20.1" customHeight="1" spans="1:6">
      <c r="A293" s="435" t="s">
        <v>578</v>
      </c>
      <c r="B293" s="436" t="s">
        <v>579</v>
      </c>
      <c r="C293" s="362">
        <v>1256</v>
      </c>
      <c r="D293" s="362">
        <v>0</v>
      </c>
      <c r="E293" s="321">
        <f>D293/C293-1</f>
        <v>-1</v>
      </c>
      <c r="F293" s="434" t="str">
        <f t="shared" si="4"/>
        <v>是</v>
      </c>
    </row>
    <row r="294" ht="20.1" customHeight="1" spans="1:6">
      <c r="A294" s="435" t="s">
        <v>580</v>
      </c>
      <c r="B294" s="436" t="s">
        <v>581</v>
      </c>
      <c r="C294" s="362"/>
      <c r="D294" s="362">
        <v>0</v>
      </c>
      <c r="E294" s="321"/>
      <c r="F294" s="434" t="str">
        <f t="shared" si="4"/>
        <v>否</v>
      </c>
    </row>
    <row r="295" ht="20.1" customHeight="1" spans="1:6">
      <c r="A295" s="435" t="s">
        <v>582</v>
      </c>
      <c r="B295" s="436" t="s">
        <v>583</v>
      </c>
      <c r="C295" s="362"/>
      <c r="D295" s="362">
        <v>0</v>
      </c>
      <c r="E295" s="321"/>
      <c r="F295" s="434" t="str">
        <f t="shared" si="4"/>
        <v>否</v>
      </c>
    </row>
    <row r="296" ht="20.1" customHeight="1" spans="1:6">
      <c r="A296" s="435" t="s">
        <v>584</v>
      </c>
      <c r="B296" s="436" t="s">
        <v>585</v>
      </c>
      <c r="C296" s="362"/>
      <c r="D296" s="362">
        <v>0</v>
      </c>
      <c r="E296" s="321"/>
      <c r="F296" s="434" t="str">
        <f t="shared" si="4"/>
        <v>否</v>
      </c>
    </row>
    <row r="297" ht="20.1" customHeight="1" spans="1:6">
      <c r="A297" s="435" t="s">
        <v>586</v>
      </c>
      <c r="B297" s="436" t="s">
        <v>156</v>
      </c>
      <c r="C297" s="362"/>
      <c r="D297" s="362">
        <v>0</v>
      </c>
      <c r="E297" s="321"/>
      <c r="F297" s="434" t="str">
        <f t="shared" si="4"/>
        <v>否</v>
      </c>
    </row>
    <row r="298" ht="20.1" customHeight="1" spans="1:6">
      <c r="A298" s="435" t="s">
        <v>587</v>
      </c>
      <c r="B298" s="436" t="s">
        <v>588</v>
      </c>
      <c r="C298" s="362">
        <v>382</v>
      </c>
      <c r="D298" s="362">
        <v>759</v>
      </c>
      <c r="E298" s="321">
        <f>D298/C298-1</f>
        <v>0.987</v>
      </c>
      <c r="F298" s="434" t="str">
        <f t="shared" si="4"/>
        <v>是</v>
      </c>
    </row>
    <row r="299" ht="20.1" customHeight="1" spans="1:6">
      <c r="A299" s="433" t="s">
        <v>589</v>
      </c>
      <c r="B299" s="228" t="s">
        <v>590</v>
      </c>
      <c r="C299" s="358">
        <f>SUM(C300:C305)</f>
        <v>0</v>
      </c>
      <c r="D299" s="358"/>
      <c r="E299" s="321"/>
      <c r="F299" s="434" t="str">
        <f t="shared" si="4"/>
        <v>否</v>
      </c>
    </row>
    <row r="300" ht="20.1" customHeight="1" spans="1:6">
      <c r="A300" s="435" t="s">
        <v>591</v>
      </c>
      <c r="B300" s="436" t="s">
        <v>138</v>
      </c>
      <c r="C300" s="362"/>
      <c r="D300" s="362"/>
      <c r="E300" s="321"/>
      <c r="F300" s="434" t="str">
        <f t="shared" si="4"/>
        <v>否</v>
      </c>
    </row>
    <row r="301" ht="20.1" customHeight="1" spans="1:6">
      <c r="A301" s="435" t="s">
        <v>592</v>
      </c>
      <c r="B301" s="436" t="s">
        <v>140</v>
      </c>
      <c r="C301" s="362">
        <v>0</v>
      </c>
      <c r="D301" s="362"/>
      <c r="E301" s="321"/>
      <c r="F301" s="434" t="str">
        <f t="shared" si="4"/>
        <v>否</v>
      </c>
    </row>
    <row r="302" ht="20.1" customHeight="1" spans="1:6">
      <c r="A302" s="435" t="s">
        <v>593</v>
      </c>
      <c r="B302" s="436" t="s">
        <v>142</v>
      </c>
      <c r="C302" s="362">
        <v>0</v>
      </c>
      <c r="D302" s="362"/>
      <c r="E302" s="321"/>
      <c r="F302" s="434" t="str">
        <f t="shared" si="4"/>
        <v>否</v>
      </c>
    </row>
    <row r="303" ht="20.1" customHeight="1" spans="1:6">
      <c r="A303" s="435" t="s">
        <v>594</v>
      </c>
      <c r="B303" s="436" t="s">
        <v>595</v>
      </c>
      <c r="C303" s="362"/>
      <c r="D303" s="362"/>
      <c r="E303" s="321"/>
      <c r="F303" s="434" t="str">
        <f t="shared" si="4"/>
        <v>否</v>
      </c>
    </row>
    <row r="304" ht="20.1" customHeight="1" spans="1:6">
      <c r="A304" s="435" t="s">
        <v>596</v>
      </c>
      <c r="B304" s="436" t="s">
        <v>156</v>
      </c>
      <c r="C304" s="362"/>
      <c r="D304" s="362"/>
      <c r="E304" s="321"/>
      <c r="F304" s="434" t="str">
        <f t="shared" si="4"/>
        <v>否</v>
      </c>
    </row>
    <row r="305" ht="20.1" customHeight="1" spans="1:6">
      <c r="A305" s="435" t="s">
        <v>597</v>
      </c>
      <c r="B305" s="436" t="s">
        <v>598</v>
      </c>
      <c r="C305" s="362"/>
      <c r="D305" s="362"/>
      <c r="E305" s="321"/>
      <c r="F305" s="434" t="str">
        <f t="shared" si="4"/>
        <v>否</v>
      </c>
    </row>
    <row r="306" ht="20.1" customHeight="1" spans="1:6">
      <c r="A306" s="433" t="s">
        <v>599</v>
      </c>
      <c r="B306" s="228" t="s">
        <v>600</v>
      </c>
      <c r="C306" s="358">
        <f>SUM(C307:C313)</f>
        <v>10</v>
      </c>
      <c r="D306" s="358">
        <f>SUM(D307:D313)</f>
        <v>9</v>
      </c>
      <c r="E306" s="321">
        <f>D306/C306-1</f>
        <v>-0.1</v>
      </c>
      <c r="F306" s="434" t="str">
        <f t="shared" si="4"/>
        <v>是</v>
      </c>
    </row>
    <row r="307" ht="20.1" customHeight="1" spans="1:6">
      <c r="A307" s="435" t="s">
        <v>601</v>
      </c>
      <c r="B307" s="436" t="s">
        <v>138</v>
      </c>
      <c r="C307" s="362">
        <v>1</v>
      </c>
      <c r="D307" s="362"/>
      <c r="E307" s="321">
        <f>D307/C307-1</f>
        <v>-1</v>
      </c>
      <c r="F307" s="434" t="str">
        <f t="shared" si="4"/>
        <v>否</v>
      </c>
    </row>
    <row r="308" ht="20.1" customHeight="1" spans="1:6">
      <c r="A308" s="435" t="s">
        <v>602</v>
      </c>
      <c r="B308" s="436" t="s">
        <v>140</v>
      </c>
      <c r="C308" s="362"/>
      <c r="D308" s="362"/>
      <c r="E308" s="321"/>
      <c r="F308" s="434" t="str">
        <f t="shared" si="4"/>
        <v>否</v>
      </c>
    </row>
    <row r="309" ht="20.1" customHeight="1" spans="1:6">
      <c r="A309" s="435" t="s">
        <v>603</v>
      </c>
      <c r="B309" s="436" t="s">
        <v>142</v>
      </c>
      <c r="C309" s="362"/>
      <c r="D309" s="362"/>
      <c r="E309" s="321"/>
      <c r="F309" s="434" t="str">
        <f t="shared" si="4"/>
        <v>否</v>
      </c>
    </row>
    <row r="310" ht="20.1" customHeight="1" spans="1:6">
      <c r="A310" s="435" t="s">
        <v>604</v>
      </c>
      <c r="B310" s="436" t="s">
        <v>605</v>
      </c>
      <c r="C310" s="362"/>
      <c r="D310" s="362"/>
      <c r="E310" s="321"/>
      <c r="F310" s="434" t="str">
        <f t="shared" si="4"/>
        <v>否</v>
      </c>
    </row>
    <row r="311" ht="20.1" customHeight="1" spans="1:6">
      <c r="A311" s="435" t="s">
        <v>606</v>
      </c>
      <c r="B311" s="436" t="s">
        <v>607</v>
      </c>
      <c r="C311" s="362">
        <v>9</v>
      </c>
      <c r="D311" s="362">
        <v>9</v>
      </c>
      <c r="E311" s="321">
        <f>D311/C311-1</f>
        <v>0</v>
      </c>
      <c r="F311" s="434" t="str">
        <f t="shared" si="4"/>
        <v>是</v>
      </c>
    </row>
    <row r="312" ht="20.1" customHeight="1" spans="1:6">
      <c r="A312" s="435" t="s">
        <v>608</v>
      </c>
      <c r="B312" s="436" t="s">
        <v>156</v>
      </c>
      <c r="C312" s="362"/>
      <c r="D312" s="362"/>
      <c r="E312" s="321"/>
      <c r="F312" s="434" t="str">
        <f t="shared" si="4"/>
        <v>否</v>
      </c>
    </row>
    <row r="313" ht="20.1" customHeight="1" spans="1:6">
      <c r="A313" s="435" t="s">
        <v>609</v>
      </c>
      <c r="B313" s="436" t="s">
        <v>610</v>
      </c>
      <c r="C313" s="362"/>
      <c r="D313" s="362"/>
      <c r="E313" s="321"/>
      <c r="F313" s="434" t="str">
        <f t="shared" si="4"/>
        <v>否</v>
      </c>
    </row>
    <row r="314" ht="20.1" customHeight="1" spans="1:6">
      <c r="A314" s="433" t="s">
        <v>611</v>
      </c>
      <c r="B314" s="228" t="s">
        <v>612</v>
      </c>
      <c r="C314" s="358">
        <f>SUM(C315:C322)</f>
        <v>1</v>
      </c>
      <c r="D314" s="358">
        <f>SUM(D315:D322)</f>
        <v>10</v>
      </c>
      <c r="E314" s="321">
        <f>D314/C314-1</f>
        <v>9</v>
      </c>
      <c r="F314" s="434" t="str">
        <f t="shared" si="4"/>
        <v>是</v>
      </c>
    </row>
    <row r="315" ht="20.1" customHeight="1" spans="1:6">
      <c r="A315" s="435" t="s">
        <v>613</v>
      </c>
      <c r="B315" s="436" t="s">
        <v>138</v>
      </c>
      <c r="C315" s="362"/>
      <c r="D315" s="362">
        <v>0</v>
      </c>
      <c r="E315" s="321"/>
      <c r="F315" s="434" t="str">
        <f t="shared" si="4"/>
        <v>否</v>
      </c>
    </row>
    <row r="316" ht="20.1" customHeight="1" spans="1:6">
      <c r="A316" s="435" t="s">
        <v>614</v>
      </c>
      <c r="B316" s="436" t="s">
        <v>140</v>
      </c>
      <c r="C316" s="362"/>
      <c r="D316" s="362">
        <v>0</v>
      </c>
      <c r="E316" s="321"/>
      <c r="F316" s="434" t="str">
        <f t="shared" si="4"/>
        <v>否</v>
      </c>
    </row>
    <row r="317" ht="20.1" customHeight="1" spans="1:6">
      <c r="A317" s="435" t="s">
        <v>615</v>
      </c>
      <c r="B317" s="436" t="s">
        <v>142</v>
      </c>
      <c r="C317" s="362"/>
      <c r="D317" s="362">
        <v>0</v>
      </c>
      <c r="E317" s="321"/>
      <c r="F317" s="434" t="str">
        <f t="shared" si="4"/>
        <v>否</v>
      </c>
    </row>
    <row r="318" ht="20.1" customHeight="1" spans="1:6">
      <c r="A318" s="435" t="s">
        <v>616</v>
      </c>
      <c r="B318" s="436" t="s">
        <v>617</v>
      </c>
      <c r="C318" s="362">
        <v>1</v>
      </c>
      <c r="D318" s="362">
        <v>10</v>
      </c>
      <c r="E318" s="321">
        <f>D318/C318-1</f>
        <v>9</v>
      </c>
      <c r="F318" s="434" t="str">
        <f t="shared" si="4"/>
        <v>是</v>
      </c>
    </row>
    <row r="319" ht="20.1" customHeight="1" spans="1:6">
      <c r="A319" s="435" t="s">
        <v>618</v>
      </c>
      <c r="B319" s="436" t="s">
        <v>619</v>
      </c>
      <c r="C319" s="362"/>
      <c r="D319" s="362">
        <v>0</v>
      </c>
      <c r="E319" s="321"/>
      <c r="F319" s="434" t="str">
        <f t="shared" si="4"/>
        <v>否</v>
      </c>
    </row>
    <row r="320" ht="20.1" customHeight="1" spans="1:6">
      <c r="A320" s="435" t="s">
        <v>620</v>
      </c>
      <c r="B320" s="436" t="s">
        <v>621</v>
      </c>
      <c r="C320" s="362"/>
      <c r="D320" s="362">
        <v>0</v>
      </c>
      <c r="E320" s="321"/>
      <c r="F320" s="434" t="str">
        <f t="shared" si="4"/>
        <v>否</v>
      </c>
    </row>
    <row r="321" ht="20.1" customHeight="1" spans="1:6">
      <c r="A321" s="435" t="s">
        <v>622</v>
      </c>
      <c r="B321" s="436" t="s">
        <v>156</v>
      </c>
      <c r="C321" s="362"/>
      <c r="D321" s="362">
        <v>0</v>
      </c>
      <c r="E321" s="321"/>
      <c r="F321" s="434" t="str">
        <f t="shared" si="4"/>
        <v>否</v>
      </c>
    </row>
    <row r="322" ht="20.1" customHeight="1" spans="1:6">
      <c r="A322" s="435" t="s">
        <v>623</v>
      </c>
      <c r="B322" s="436" t="s">
        <v>624</v>
      </c>
      <c r="C322" s="362"/>
      <c r="D322" s="362">
        <v>0</v>
      </c>
      <c r="E322" s="321"/>
      <c r="F322" s="434" t="str">
        <f t="shared" si="4"/>
        <v>否</v>
      </c>
    </row>
    <row r="323" ht="20.1" customHeight="1" spans="1:6">
      <c r="A323" s="433" t="s">
        <v>625</v>
      </c>
      <c r="B323" s="228" t="s">
        <v>626</v>
      </c>
      <c r="C323" s="358">
        <f>SUM(C324:C338)</f>
        <v>1138</v>
      </c>
      <c r="D323" s="358">
        <f>SUM(D324:D338)</f>
        <v>1244</v>
      </c>
      <c r="E323" s="321">
        <f>D323/C323-1</f>
        <v>0.093</v>
      </c>
      <c r="F323" s="434" t="str">
        <f t="shared" si="4"/>
        <v>是</v>
      </c>
    </row>
    <row r="324" ht="20.1" customHeight="1" spans="1:6">
      <c r="A324" s="435" t="s">
        <v>627</v>
      </c>
      <c r="B324" s="436" t="s">
        <v>138</v>
      </c>
      <c r="C324" s="362">
        <v>982</v>
      </c>
      <c r="D324" s="362">
        <v>1015</v>
      </c>
      <c r="E324" s="321">
        <f>D324/C324-1</f>
        <v>0.034</v>
      </c>
      <c r="F324" s="434" t="str">
        <f t="shared" si="4"/>
        <v>是</v>
      </c>
    </row>
    <row r="325" ht="20.1" customHeight="1" spans="1:6">
      <c r="A325" s="435" t="s">
        <v>628</v>
      </c>
      <c r="B325" s="436" t="s">
        <v>140</v>
      </c>
      <c r="C325" s="362"/>
      <c r="D325" s="362">
        <v>0</v>
      </c>
      <c r="E325" s="321"/>
      <c r="F325" s="434" t="str">
        <f t="shared" ref="F325:F388" si="6">IF(LEN(A325)=3,"是",IF(B325&lt;&gt;"",IF(SUM(C325:E325)&lt;&gt;0,"是","否"),"是"))</f>
        <v>否</v>
      </c>
    </row>
    <row r="326" ht="20.1" customHeight="1" spans="1:6">
      <c r="A326" s="435" t="s">
        <v>629</v>
      </c>
      <c r="B326" s="436" t="s">
        <v>142</v>
      </c>
      <c r="C326" s="362"/>
      <c r="D326" s="362">
        <v>0</v>
      </c>
      <c r="E326" s="321"/>
      <c r="F326" s="434" t="str">
        <f t="shared" si="6"/>
        <v>否</v>
      </c>
    </row>
    <row r="327" ht="20.1" customHeight="1" spans="1:6">
      <c r="A327" s="435" t="s">
        <v>630</v>
      </c>
      <c r="B327" s="436" t="s">
        <v>631</v>
      </c>
      <c r="C327" s="362">
        <v>10</v>
      </c>
      <c r="D327" s="362">
        <v>79</v>
      </c>
      <c r="E327" s="321">
        <f>D327/C327-1</f>
        <v>6.9</v>
      </c>
      <c r="F327" s="434" t="str">
        <f t="shared" si="6"/>
        <v>是</v>
      </c>
    </row>
    <row r="328" ht="20.1" customHeight="1" spans="1:6">
      <c r="A328" s="435" t="s">
        <v>632</v>
      </c>
      <c r="B328" s="436" t="s">
        <v>633</v>
      </c>
      <c r="C328" s="362">
        <v>6</v>
      </c>
      <c r="D328" s="362">
        <v>5</v>
      </c>
      <c r="E328" s="321">
        <f>D328/C328-1</f>
        <v>-0.167</v>
      </c>
      <c r="F328" s="434" t="str">
        <f t="shared" si="6"/>
        <v>是</v>
      </c>
    </row>
    <row r="329" ht="20.1" customHeight="1" spans="1:6">
      <c r="A329" s="435" t="s">
        <v>634</v>
      </c>
      <c r="B329" s="436" t="s">
        <v>635</v>
      </c>
      <c r="C329" s="362"/>
      <c r="D329" s="362">
        <v>0</v>
      </c>
      <c r="E329" s="321"/>
      <c r="F329" s="434" t="str">
        <f t="shared" si="6"/>
        <v>否</v>
      </c>
    </row>
    <row r="330" ht="20.1" customHeight="1" spans="1:6">
      <c r="A330" s="435" t="s">
        <v>636</v>
      </c>
      <c r="B330" s="436" t="s">
        <v>637</v>
      </c>
      <c r="C330" s="362"/>
      <c r="D330" s="362">
        <v>0</v>
      </c>
      <c r="E330" s="321"/>
      <c r="F330" s="434" t="str">
        <f t="shared" si="6"/>
        <v>否</v>
      </c>
    </row>
    <row r="331" ht="20.1" customHeight="1" spans="1:6">
      <c r="A331" s="435" t="s">
        <v>638</v>
      </c>
      <c r="B331" s="436" t="s">
        <v>639</v>
      </c>
      <c r="C331" s="362"/>
      <c r="D331" s="362">
        <v>0</v>
      </c>
      <c r="E331" s="321"/>
      <c r="F331" s="434" t="str">
        <f t="shared" si="6"/>
        <v>否</v>
      </c>
    </row>
    <row r="332" ht="20.1" customHeight="1" spans="1:6">
      <c r="A332" s="435" t="s">
        <v>640</v>
      </c>
      <c r="B332" s="436" t="s">
        <v>641</v>
      </c>
      <c r="C332" s="362"/>
      <c r="D332" s="362">
        <v>0</v>
      </c>
      <c r="E332" s="321"/>
      <c r="F332" s="434" t="str">
        <f t="shared" si="6"/>
        <v>否</v>
      </c>
    </row>
    <row r="333" ht="20.1" customHeight="1" spans="1:6">
      <c r="A333" s="435" t="s">
        <v>642</v>
      </c>
      <c r="B333" s="436" t="s">
        <v>643</v>
      </c>
      <c r="C333" s="362"/>
      <c r="D333" s="362"/>
      <c r="E333" s="321"/>
      <c r="F333" s="434" t="str">
        <f t="shared" si="6"/>
        <v>否</v>
      </c>
    </row>
    <row r="334" ht="20.1" customHeight="1" spans="1:6">
      <c r="A334" s="435" t="s">
        <v>644</v>
      </c>
      <c r="B334" s="436" t="s">
        <v>645</v>
      </c>
      <c r="C334" s="362"/>
      <c r="D334" s="362">
        <v>0</v>
      </c>
      <c r="E334" s="321"/>
      <c r="F334" s="434" t="str">
        <f t="shared" si="6"/>
        <v>否</v>
      </c>
    </row>
    <row r="335" ht="20.1" customHeight="1" spans="1:6">
      <c r="A335" s="435" t="s">
        <v>646</v>
      </c>
      <c r="B335" s="436" t="s">
        <v>647</v>
      </c>
      <c r="C335" s="362"/>
      <c r="D335" s="362">
        <v>10</v>
      </c>
      <c r="E335" s="321"/>
      <c r="F335" s="434" t="str">
        <f t="shared" si="6"/>
        <v>是</v>
      </c>
    </row>
    <row r="336" ht="20.1" customHeight="1" spans="1:6">
      <c r="A336" s="435" t="s">
        <v>648</v>
      </c>
      <c r="B336" s="436" t="s">
        <v>238</v>
      </c>
      <c r="C336" s="362"/>
      <c r="D336" s="434"/>
      <c r="E336" s="321"/>
      <c r="F336" s="434" t="str">
        <f t="shared" si="6"/>
        <v>否</v>
      </c>
    </row>
    <row r="337" ht="20.1" customHeight="1" spans="1:6">
      <c r="A337" s="435" t="s">
        <v>649</v>
      </c>
      <c r="B337" s="436" t="s">
        <v>156</v>
      </c>
      <c r="C337" s="362"/>
      <c r="D337" s="362"/>
      <c r="E337" s="321"/>
      <c r="F337" s="434" t="str">
        <f t="shared" si="6"/>
        <v>否</v>
      </c>
    </row>
    <row r="338" ht="20.1" customHeight="1" spans="1:6">
      <c r="A338" s="435" t="s">
        <v>650</v>
      </c>
      <c r="B338" s="436" t="s">
        <v>651</v>
      </c>
      <c r="C338" s="362">
        <v>140</v>
      </c>
      <c r="D338" s="362">
        <v>135</v>
      </c>
      <c r="E338" s="321">
        <f>D338/C338-1</f>
        <v>-0.036</v>
      </c>
      <c r="F338" s="434" t="str">
        <f t="shared" si="6"/>
        <v>是</v>
      </c>
    </row>
    <row r="339" ht="20.1" customHeight="1" spans="1:6">
      <c r="A339" s="433" t="s">
        <v>652</v>
      </c>
      <c r="B339" s="228" t="s">
        <v>653</v>
      </c>
      <c r="C339" s="358">
        <f>SUM(C340:C348)</f>
        <v>0</v>
      </c>
      <c r="D339" s="358"/>
      <c r="E339" s="321"/>
      <c r="F339" s="434" t="str">
        <f t="shared" si="6"/>
        <v>否</v>
      </c>
    </row>
    <row r="340" ht="20.1" customHeight="1" spans="1:6">
      <c r="A340" s="435" t="s">
        <v>654</v>
      </c>
      <c r="B340" s="436" t="s">
        <v>138</v>
      </c>
      <c r="C340" s="362"/>
      <c r="D340" s="362"/>
      <c r="E340" s="321"/>
      <c r="F340" s="434" t="str">
        <f t="shared" si="6"/>
        <v>否</v>
      </c>
    </row>
    <row r="341" ht="20.1" customHeight="1" spans="1:6">
      <c r="A341" s="435" t="s">
        <v>655</v>
      </c>
      <c r="B341" s="436" t="s">
        <v>140</v>
      </c>
      <c r="C341" s="362">
        <v>0</v>
      </c>
      <c r="D341" s="362"/>
      <c r="E341" s="321"/>
      <c r="F341" s="434" t="str">
        <f t="shared" si="6"/>
        <v>否</v>
      </c>
    </row>
    <row r="342" ht="20.1" customHeight="1" spans="1:6">
      <c r="A342" s="435" t="s">
        <v>656</v>
      </c>
      <c r="B342" s="436" t="s">
        <v>142</v>
      </c>
      <c r="C342" s="362">
        <v>0</v>
      </c>
      <c r="D342" s="362"/>
      <c r="E342" s="321"/>
      <c r="F342" s="434" t="str">
        <f t="shared" si="6"/>
        <v>否</v>
      </c>
    </row>
    <row r="343" ht="20.1" customHeight="1" spans="1:6">
      <c r="A343" s="435" t="s">
        <v>657</v>
      </c>
      <c r="B343" s="436" t="s">
        <v>658</v>
      </c>
      <c r="C343" s="362"/>
      <c r="D343" s="362"/>
      <c r="E343" s="321"/>
      <c r="F343" s="434" t="str">
        <f t="shared" si="6"/>
        <v>否</v>
      </c>
    </row>
    <row r="344" ht="20.1" customHeight="1" spans="1:6">
      <c r="A344" s="435" t="s">
        <v>659</v>
      </c>
      <c r="B344" s="436" t="s">
        <v>660</v>
      </c>
      <c r="C344" s="362"/>
      <c r="D344" s="362"/>
      <c r="E344" s="321"/>
      <c r="F344" s="434" t="str">
        <f t="shared" si="6"/>
        <v>否</v>
      </c>
    </row>
    <row r="345" ht="20.1" customHeight="1" spans="1:6">
      <c r="A345" s="435" t="s">
        <v>661</v>
      </c>
      <c r="B345" s="436" t="s">
        <v>662</v>
      </c>
      <c r="C345" s="362"/>
      <c r="D345" s="362"/>
      <c r="E345" s="321"/>
      <c r="F345" s="434" t="str">
        <f t="shared" si="6"/>
        <v>否</v>
      </c>
    </row>
    <row r="346" ht="20.1" customHeight="1" spans="1:6">
      <c r="A346" s="435" t="s">
        <v>663</v>
      </c>
      <c r="B346" s="436" t="s">
        <v>238</v>
      </c>
      <c r="C346" s="362"/>
      <c r="D346" s="362"/>
      <c r="E346" s="321"/>
      <c r="F346" s="434" t="str">
        <f t="shared" si="6"/>
        <v>否</v>
      </c>
    </row>
    <row r="347" ht="20.1" customHeight="1" spans="1:6">
      <c r="A347" s="435" t="s">
        <v>664</v>
      </c>
      <c r="B347" s="436" t="s">
        <v>156</v>
      </c>
      <c r="C347" s="362">
        <v>0</v>
      </c>
      <c r="D347" s="362"/>
      <c r="E347" s="321"/>
      <c r="F347" s="434" t="str">
        <f t="shared" si="6"/>
        <v>否</v>
      </c>
    </row>
    <row r="348" ht="20.1" customHeight="1" spans="1:6">
      <c r="A348" s="435" t="s">
        <v>665</v>
      </c>
      <c r="B348" s="436" t="s">
        <v>666</v>
      </c>
      <c r="C348" s="362"/>
      <c r="D348" s="362"/>
      <c r="E348" s="321"/>
      <c r="F348" s="434" t="str">
        <f t="shared" si="6"/>
        <v>否</v>
      </c>
    </row>
    <row r="349" ht="20.1" customHeight="1" spans="1:6">
      <c r="A349" s="433" t="s">
        <v>667</v>
      </c>
      <c r="B349" s="228" t="s">
        <v>668</v>
      </c>
      <c r="C349" s="358">
        <f>SUM(C350:C358)</f>
        <v>0</v>
      </c>
      <c r="D349" s="358"/>
      <c r="E349" s="321"/>
      <c r="F349" s="434" t="str">
        <f t="shared" si="6"/>
        <v>否</v>
      </c>
    </row>
    <row r="350" ht="20.1" customHeight="1" spans="1:6">
      <c r="A350" s="435" t="s">
        <v>669</v>
      </c>
      <c r="B350" s="436" t="s">
        <v>138</v>
      </c>
      <c r="C350" s="362"/>
      <c r="D350" s="362"/>
      <c r="E350" s="321"/>
      <c r="F350" s="434" t="str">
        <f t="shared" si="6"/>
        <v>否</v>
      </c>
    </row>
    <row r="351" ht="20.1" customHeight="1" spans="1:6">
      <c r="A351" s="435" t="s">
        <v>670</v>
      </c>
      <c r="B351" s="436" t="s">
        <v>140</v>
      </c>
      <c r="C351" s="362">
        <v>0</v>
      </c>
      <c r="D351" s="362"/>
      <c r="E351" s="321"/>
      <c r="F351" s="434" t="str">
        <f t="shared" si="6"/>
        <v>否</v>
      </c>
    </row>
    <row r="352" ht="20.1" customHeight="1" spans="1:6">
      <c r="A352" s="435" t="s">
        <v>671</v>
      </c>
      <c r="B352" s="436" t="s">
        <v>142</v>
      </c>
      <c r="C352" s="362">
        <v>0</v>
      </c>
      <c r="D352" s="362"/>
      <c r="E352" s="321"/>
      <c r="F352" s="434" t="str">
        <f t="shared" si="6"/>
        <v>否</v>
      </c>
    </row>
    <row r="353" ht="20.1" customHeight="1" spans="1:6">
      <c r="A353" s="435" t="s">
        <v>672</v>
      </c>
      <c r="B353" s="436" t="s">
        <v>673</v>
      </c>
      <c r="C353" s="362"/>
      <c r="D353" s="362"/>
      <c r="E353" s="321"/>
      <c r="F353" s="434" t="str">
        <f t="shared" si="6"/>
        <v>否</v>
      </c>
    </row>
    <row r="354" ht="20.1" customHeight="1" spans="1:6">
      <c r="A354" s="435" t="s">
        <v>674</v>
      </c>
      <c r="B354" s="436" t="s">
        <v>675</v>
      </c>
      <c r="C354" s="362"/>
      <c r="D354" s="362"/>
      <c r="E354" s="321"/>
      <c r="F354" s="434" t="str">
        <f t="shared" si="6"/>
        <v>否</v>
      </c>
    </row>
    <row r="355" ht="20.1" customHeight="1" spans="1:6">
      <c r="A355" s="435" t="s">
        <v>676</v>
      </c>
      <c r="B355" s="436" t="s">
        <v>677</v>
      </c>
      <c r="C355" s="362"/>
      <c r="D355" s="362"/>
      <c r="E355" s="321"/>
      <c r="F355" s="434" t="str">
        <f t="shared" si="6"/>
        <v>否</v>
      </c>
    </row>
    <row r="356" ht="20.1" customHeight="1" spans="1:6">
      <c r="A356" s="435" t="s">
        <v>678</v>
      </c>
      <c r="B356" s="436" t="s">
        <v>238</v>
      </c>
      <c r="C356" s="362"/>
      <c r="D356" s="362"/>
      <c r="E356" s="321"/>
      <c r="F356" s="434" t="str">
        <f t="shared" si="6"/>
        <v>否</v>
      </c>
    </row>
    <row r="357" ht="20.1" customHeight="1" spans="1:6">
      <c r="A357" s="435" t="s">
        <v>679</v>
      </c>
      <c r="B357" s="436" t="s">
        <v>156</v>
      </c>
      <c r="C357" s="362">
        <v>0</v>
      </c>
      <c r="D357" s="362"/>
      <c r="E357" s="321"/>
      <c r="F357" s="434" t="str">
        <f t="shared" si="6"/>
        <v>否</v>
      </c>
    </row>
    <row r="358" ht="20.1" customHeight="1" spans="1:6">
      <c r="A358" s="435" t="s">
        <v>680</v>
      </c>
      <c r="B358" s="436" t="s">
        <v>681</v>
      </c>
      <c r="C358" s="362"/>
      <c r="D358" s="362"/>
      <c r="E358" s="321"/>
      <c r="F358" s="434" t="str">
        <f t="shared" si="6"/>
        <v>否</v>
      </c>
    </row>
    <row r="359" ht="20.1" customHeight="1" spans="1:6">
      <c r="A359" s="433" t="s">
        <v>682</v>
      </c>
      <c r="B359" s="228" t="s">
        <v>683</v>
      </c>
      <c r="C359" s="358">
        <f>SUM(C360:C366)</f>
        <v>0</v>
      </c>
      <c r="D359" s="358"/>
      <c r="E359" s="321"/>
      <c r="F359" s="434" t="str">
        <f t="shared" si="6"/>
        <v>否</v>
      </c>
    </row>
    <row r="360" ht="20.1" customHeight="1" spans="1:6">
      <c r="A360" s="435" t="s">
        <v>684</v>
      </c>
      <c r="B360" s="436" t="s">
        <v>138</v>
      </c>
      <c r="C360" s="362"/>
      <c r="D360" s="362"/>
      <c r="E360" s="321"/>
      <c r="F360" s="434" t="str">
        <f t="shared" si="6"/>
        <v>否</v>
      </c>
    </row>
    <row r="361" ht="20.1" customHeight="1" spans="1:6">
      <c r="A361" s="435" t="s">
        <v>685</v>
      </c>
      <c r="B361" s="436" t="s">
        <v>140</v>
      </c>
      <c r="C361" s="362">
        <v>0</v>
      </c>
      <c r="D361" s="362"/>
      <c r="E361" s="321"/>
      <c r="F361" s="434" t="str">
        <f t="shared" si="6"/>
        <v>否</v>
      </c>
    </row>
    <row r="362" ht="20.1" customHeight="1" spans="1:6">
      <c r="A362" s="435" t="s">
        <v>686</v>
      </c>
      <c r="B362" s="436" t="s">
        <v>142</v>
      </c>
      <c r="C362" s="362">
        <v>0</v>
      </c>
      <c r="D362" s="362"/>
      <c r="E362" s="321"/>
      <c r="F362" s="434" t="str">
        <f t="shared" si="6"/>
        <v>否</v>
      </c>
    </row>
    <row r="363" ht="20.1" customHeight="1" spans="1:6">
      <c r="A363" s="435" t="s">
        <v>687</v>
      </c>
      <c r="B363" s="436" t="s">
        <v>688</v>
      </c>
      <c r="C363" s="362">
        <v>0</v>
      </c>
      <c r="D363" s="362"/>
      <c r="E363" s="321"/>
      <c r="F363" s="434" t="str">
        <f t="shared" si="6"/>
        <v>否</v>
      </c>
    </row>
    <row r="364" ht="20.1" customHeight="1" spans="1:6">
      <c r="A364" s="435" t="s">
        <v>689</v>
      </c>
      <c r="B364" s="436" t="s">
        <v>690</v>
      </c>
      <c r="C364" s="362">
        <v>0</v>
      </c>
      <c r="D364" s="362"/>
      <c r="E364" s="321"/>
      <c r="F364" s="434" t="str">
        <f t="shared" si="6"/>
        <v>否</v>
      </c>
    </row>
    <row r="365" ht="20.1" customHeight="1" spans="1:6">
      <c r="A365" s="435" t="s">
        <v>691</v>
      </c>
      <c r="B365" s="436" t="s">
        <v>156</v>
      </c>
      <c r="C365" s="362"/>
      <c r="D365" s="362"/>
      <c r="E365" s="321"/>
      <c r="F365" s="434" t="str">
        <f t="shared" si="6"/>
        <v>否</v>
      </c>
    </row>
    <row r="366" ht="20.1" customHeight="1" spans="1:6">
      <c r="A366" s="435" t="s">
        <v>692</v>
      </c>
      <c r="B366" s="436" t="s">
        <v>693</v>
      </c>
      <c r="C366" s="362">
        <v>0</v>
      </c>
      <c r="D366" s="362"/>
      <c r="E366" s="321"/>
      <c r="F366" s="434" t="str">
        <f t="shared" si="6"/>
        <v>否</v>
      </c>
    </row>
    <row r="367" ht="20.1" customHeight="1" spans="1:6">
      <c r="A367" s="433" t="s">
        <v>694</v>
      </c>
      <c r="B367" s="228" t="s">
        <v>695</v>
      </c>
      <c r="C367" s="358">
        <f>SUM(C368:C372)</f>
        <v>0</v>
      </c>
      <c r="D367" s="358"/>
      <c r="E367" s="321"/>
      <c r="F367" s="434" t="str">
        <f t="shared" si="6"/>
        <v>否</v>
      </c>
    </row>
    <row r="368" ht="20.1" customHeight="1" spans="1:6">
      <c r="A368" s="435" t="s">
        <v>696</v>
      </c>
      <c r="B368" s="436" t="s">
        <v>138</v>
      </c>
      <c r="C368" s="362">
        <v>0</v>
      </c>
      <c r="D368" s="362"/>
      <c r="E368" s="321"/>
      <c r="F368" s="434" t="str">
        <f t="shared" si="6"/>
        <v>否</v>
      </c>
    </row>
    <row r="369" ht="20.1" customHeight="1" spans="1:6">
      <c r="A369" s="435" t="s">
        <v>697</v>
      </c>
      <c r="B369" s="436" t="s">
        <v>140</v>
      </c>
      <c r="C369" s="362">
        <v>0</v>
      </c>
      <c r="D369" s="362"/>
      <c r="E369" s="321"/>
      <c r="F369" s="434" t="str">
        <f t="shared" si="6"/>
        <v>否</v>
      </c>
    </row>
    <row r="370" ht="20.1" customHeight="1" spans="1:6">
      <c r="A370" s="435" t="s">
        <v>698</v>
      </c>
      <c r="B370" s="436" t="s">
        <v>238</v>
      </c>
      <c r="C370" s="362">
        <v>0</v>
      </c>
      <c r="D370" s="362"/>
      <c r="E370" s="321"/>
      <c r="F370" s="434" t="str">
        <f t="shared" si="6"/>
        <v>否</v>
      </c>
    </row>
    <row r="371" ht="20.1" customHeight="1" spans="1:6">
      <c r="A371" s="435" t="s">
        <v>699</v>
      </c>
      <c r="B371" s="436" t="s">
        <v>700</v>
      </c>
      <c r="C371" s="362">
        <v>0</v>
      </c>
      <c r="D371" s="362"/>
      <c r="E371" s="321"/>
      <c r="F371" s="434" t="str">
        <f t="shared" si="6"/>
        <v>否</v>
      </c>
    </row>
    <row r="372" ht="20.1" customHeight="1" spans="1:6">
      <c r="A372" s="435" t="s">
        <v>701</v>
      </c>
      <c r="B372" s="436" t="s">
        <v>702</v>
      </c>
      <c r="C372" s="362">
        <v>0</v>
      </c>
      <c r="D372" s="362"/>
      <c r="E372" s="321"/>
      <c r="F372" s="434" t="str">
        <f t="shared" si="6"/>
        <v>否</v>
      </c>
    </row>
    <row r="373" ht="20.1" customHeight="1" spans="1:6">
      <c r="A373" s="433" t="s">
        <v>703</v>
      </c>
      <c r="B373" s="228" t="s">
        <v>704</v>
      </c>
      <c r="C373" s="358">
        <f>SUM(C374:C375)</f>
        <v>57</v>
      </c>
      <c r="D373" s="358">
        <f>SUM(D374:D375)</f>
        <v>14</v>
      </c>
      <c r="E373" s="321">
        <f>D373/C373-1</f>
        <v>-0.754</v>
      </c>
      <c r="F373" s="434" t="str">
        <f t="shared" si="6"/>
        <v>是</v>
      </c>
    </row>
    <row r="374" ht="20.1" customHeight="1" spans="1:6">
      <c r="A374" s="435">
        <v>2049902</v>
      </c>
      <c r="B374" s="436" t="s">
        <v>705</v>
      </c>
      <c r="C374" s="362"/>
      <c r="D374" s="362"/>
      <c r="E374" s="321"/>
      <c r="F374" s="434" t="str">
        <f t="shared" si="6"/>
        <v>否</v>
      </c>
    </row>
    <row r="375" ht="20.1" customHeight="1" spans="1:6">
      <c r="A375" s="189" t="s">
        <v>706</v>
      </c>
      <c r="B375" s="436" t="s">
        <v>707</v>
      </c>
      <c r="C375" s="362">
        <v>57</v>
      </c>
      <c r="D375" s="362">
        <v>14</v>
      </c>
      <c r="E375" s="321">
        <f t="shared" ref="E374:E391" si="7">D375/C375-1</f>
        <v>-0.754</v>
      </c>
      <c r="F375" s="434" t="str">
        <f t="shared" si="6"/>
        <v>是</v>
      </c>
    </row>
    <row r="376" ht="20.1" customHeight="1" spans="1:6">
      <c r="A376" s="433" t="s">
        <v>77</v>
      </c>
      <c r="B376" s="228" t="s">
        <v>78</v>
      </c>
      <c r="C376" s="358">
        <f>SUM(C377,C382,C391,C397,C403,C411,C415,C421,C428)</f>
        <v>79497</v>
      </c>
      <c r="D376" s="358">
        <f>SUM(D377,D382,D391,D397,D403,D411,D415,D421,D428)</f>
        <v>93005</v>
      </c>
      <c r="E376" s="321">
        <f t="shared" si="7"/>
        <v>0.17</v>
      </c>
      <c r="F376" s="434" t="str">
        <f t="shared" si="6"/>
        <v>是</v>
      </c>
    </row>
    <row r="377" ht="20.1" customHeight="1" spans="1:6">
      <c r="A377" s="433" t="s">
        <v>708</v>
      </c>
      <c r="B377" s="228" t="s">
        <v>709</v>
      </c>
      <c r="C377" s="358">
        <f>SUM(C378:C381)</f>
        <v>1654</v>
      </c>
      <c r="D377" s="358">
        <f>SUM(D378:D381)</f>
        <v>1652</v>
      </c>
      <c r="E377" s="321">
        <f t="shared" si="7"/>
        <v>-0.001</v>
      </c>
      <c r="F377" s="434" t="str">
        <f t="shared" si="6"/>
        <v>是</v>
      </c>
    </row>
    <row r="378" ht="20.1" customHeight="1" spans="1:6">
      <c r="A378" s="435" t="s">
        <v>710</v>
      </c>
      <c r="B378" s="436" t="s">
        <v>138</v>
      </c>
      <c r="C378" s="362">
        <v>1654</v>
      </c>
      <c r="D378" s="362">
        <v>1636</v>
      </c>
      <c r="E378" s="321">
        <f t="shared" si="7"/>
        <v>-0.011</v>
      </c>
      <c r="F378" s="434" t="str">
        <f t="shared" si="6"/>
        <v>是</v>
      </c>
    </row>
    <row r="379" ht="20.1" customHeight="1" spans="1:6">
      <c r="A379" s="435" t="s">
        <v>711</v>
      </c>
      <c r="B379" s="436" t="s">
        <v>140</v>
      </c>
      <c r="C379" s="362"/>
      <c r="D379" s="362">
        <v>0</v>
      </c>
      <c r="E379" s="321"/>
      <c r="F379" s="434" t="str">
        <f t="shared" si="6"/>
        <v>否</v>
      </c>
    </row>
    <row r="380" ht="20.1" customHeight="1" spans="1:6">
      <c r="A380" s="435" t="s">
        <v>712</v>
      </c>
      <c r="B380" s="436" t="s">
        <v>142</v>
      </c>
      <c r="C380" s="362"/>
      <c r="D380" s="362">
        <v>0</v>
      </c>
      <c r="E380" s="321"/>
      <c r="F380" s="434" t="str">
        <f t="shared" si="6"/>
        <v>否</v>
      </c>
    </row>
    <row r="381" ht="20.1" customHeight="1" spans="1:6">
      <c r="A381" s="435" t="s">
        <v>713</v>
      </c>
      <c r="B381" s="436" t="s">
        <v>714</v>
      </c>
      <c r="C381" s="362"/>
      <c r="D381" s="362">
        <v>16</v>
      </c>
      <c r="E381" s="321"/>
      <c r="F381" s="434" t="str">
        <f t="shared" si="6"/>
        <v>是</v>
      </c>
    </row>
    <row r="382" ht="20.1" customHeight="1" spans="1:6">
      <c r="A382" s="433" t="s">
        <v>715</v>
      </c>
      <c r="B382" s="228" t="s">
        <v>716</v>
      </c>
      <c r="C382" s="358">
        <f>SUM(C383:C390)</f>
        <v>72597</v>
      </c>
      <c r="D382" s="358">
        <f>SUM(D383:D390)</f>
        <v>82971</v>
      </c>
      <c r="E382" s="321">
        <f t="shared" si="7"/>
        <v>0.143</v>
      </c>
      <c r="F382" s="434" t="str">
        <f t="shared" si="6"/>
        <v>是</v>
      </c>
    </row>
    <row r="383" ht="20.1" customHeight="1" spans="1:6">
      <c r="A383" s="435" t="s">
        <v>717</v>
      </c>
      <c r="B383" s="436" t="s">
        <v>718</v>
      </c>
      <c r="C383" s="362">
        <v>3797</v>
      </c>
      <c r="D383" s="362">
        <v>10798</v>
      </c>
      <c r="E383" s="321">
        <f t="shared" si="7"/>
        <v>1.844</v>
      </c>
      <c r="F383" s="434" t="str">
        <f t="shared" si="6"/>
        <v>是</v>
      </c>
    </row>
    <row r="384" ht="20.1" customHeight="1" spans="1:6">
      <c r="A384" s="435" t="s">
        <v>719</v>
      </c>
      <c r="B384" s="436" t="s">
        <v>720</v>
      </c>
      <c r="C384" s="362">
        <v>37478</v>
      </c>
      <c r="D384" s="362">
        <v>40420</v>
      </c>
      <c r="E384" s="321">
        <f t="shared" si="7"/>
        <v>0.078</v>
      </c>
      <c r="F384" s="434" t="str">
        <f t="shared" si="6"/>
        <v>是</v>
      </c>
    </row>
    <row r="385" ht="20.1" customHeight="1" spans="1:6">
      <c r="A385" s="435" t="s">
        <v>721</v>
      </c>
      <c r="B385" s="436" t="s">
        <v>722</v>
      </c>
      <c r="C385" s="362">
        <v>18592</v>
      </c>
      <c r="D385" s="362">
        <v>20106</v>
      </c>
      <c r="E385" s="321">
        <f t="shared" si="7"/>
        <v>0.081</v>
      </c>
      <c r="F385" s="434" t="str">
        <f t="shared" si="6"/>
        <v>是</v>
      </c>
    </row>
    <row r="386" ht="20.1" customHeight="1" spans="1:6">
      <c r="A386" s="435" t="s">
        <v>723</v>
      </c>
      <c r="B386" s="436" t="s">
        <v>724</v>
      </c>
      <c r="C386" s="362">
        <v>11680</v>
      </c>
      <c r="D386" s="362">
        <v>10382</v>
      </c>
      <c r="E386" s="321">
        <f t="shared" si="7"/>
        <v>-0.111</v>
      </c>
      <c r="F386" s="434" t="str">
        <f t="shared" si="6"/>
        <v>是</v>
      </c>
    </row>
    <row r="387" ht="20.1" customHeight="1" spans="1:6">
      <c r="A387" s="435" t="s">
        <v>725</v>
      </c>
      <c r="B387" s="436" t="s">
        <v>726</v>
      </c>
      <c r="C387" s="362"/>
      <c r="D387" s="362">
        <v>0</v>
      </c>
      <c r="E387" s="321"/>
      <c r="F387" s="434" t="str">
        <f t="shared" si="6"/>
        <v>否</v>
      </c>
    </row>
    <row r="388" ht="20.1" customHeight="1" spans="1:6">
      <c r="A388" s="435" t="s">
        <v>727</v>
      </c>
      <c r="B388" s="436" t="s">
        <v>728</v>
      </c>
      <c r="C388" s="438"/>
      <c r="D388" s="438"/>
      <c r="E388" s="321"/>
      <c r="F388" s="434" t="str">
        <f t="shared" si="6"/>
        <v>否</v>
      </c>
    </row>
    <row r="389" ht="20.1" customHeight="1" spans="1:6">
      <c r="A389" s="435" t="s">
        <v>729</v>
      </c>
      <c r="B389" s="436" t="s">
        <v>730</v>
      </c>
      <c r="C389" s="362"/>
      <c r="D389" s="362"/>
      <c r="E389" s="321"/>
      <c r="F389" s="434" t="str">
        <f t="shared" ref="F389:F452" si="8">IF(LEN(A389)=3,"是",IF(B389&lt;&gt;"",IF(SUM(C389:E389)&lt;&gt;0,"是","否"),"是"))</f>
        <v>否</v>
      </c>
    </row>
    <row r="390" ht="20.1" customHeight="1" spans="1:6">
      <c r="A390" s="435" t="s">
        <v>731</v>
      </c>
      <c r="B390" s="436" t="s">
        <v>732</v>
      </c>
      <c r="C390" s="362">
        <v>1050</v>
      </c>
      <c r="D390" s="362">
        <v>1265</v>
      </c>
      <c r="E390" s="321">
        <f t="shared" si="7"/>
        <v>0.205</v>
      </c>
      <c r="F390" s="434" t="str">
        <f t="shared" si="8"/>
        <v>是</v>
      </c>
    </row>
    <row r="391" ht="20.1" customHeight="1" spans="1:6">
      <c r="A391" s="433" t="s">
        <v>733</v>
      </c>
      <c r="B391" s="228" t="s">
        <v>734</v>
      </c>
      <c r="C391" s="358">
        <f>SUM(C392:C396)</f>
        <v>4214</v>
      </c>
      <c r="D391" s="358">
        <f>SUM(D392:D396)</f>
        <v>4848</v>
      </c>
      <c r="E391" s="321">
        <f t="shared" si="7"/>
        <v>0.15</v>
      </c>
      <c r="F391" s="434" t="str">
        <f t="shared" si="8"/>
        <v>是</v>
      </c>
    </row>
    <row r="392" ht="20.1" customHeight="1" spans="1:6">
      <c r="A392" s="435" t="s">
        <v>735</v>
      </c>
      <c r="B392" s="436" t="s">
        <v>736</v>
      </c>
      <c r="C392" s="362"/>
      <c r="D392" s="362">
        <v>0</v>
      </c>
      <c r="E392" s="321"/>
      <c r="F392" s="434" t="str">
        <f t="shared" si="8"/>
        <v>否</v>
      </c>
    </row>
    <row r="393" ht="20.1" customHeight="1" spans="1:6">
      <c r="A393" s="435" t="s">
        <v>737</v>
      </c>
      <c r="B393" s="436" t="s">
        <v>738</v>
      </c>
      <c r="C393" s="362">
        <v>4214</v>
      </c>
      <c r="D393" s="362">
        <v>4848</v>
      </c>
      <c r="E393" s="321">
        <f>D393/C393-1</f>
        <v>0.15</v>
      </c>
      <c r="F393" s="434" t="str">
        <f t="shared" si="8"/>
        <v>是</v>
      </c>
    </row>
    <row r="394" ht="20.1" customHeight="1" spans="1:6">
      <c r="A394" s="435" t="s">
        <v>739</v>
      </c>
      <c r="B394" s="436" t="s">
        <v>740</v>
      </c>
      <c r="C394" s="362">
        <v>0</v>
      </c>
      <c r="D394" s="362">
        <v>0</v>
      </c>
      <c r="E394" s="321"/>
      <c r="F394" s="434" t="str">
        <f t="shared" si="8"/>
        <v>否</v>
      </c>
    </row>
    <row r="395" ht="20.1" customHeight="1" spans="1:6">
      <c r="A395" s="435" t="s">
        <v>741</v>
      </c>
      <c r="B395" s="436" t="s">
        <v>742</v>
      </c>
      <c r="C395" s="362">
        <v>0</v>
      </c>
      <c r="D395" s="362">
        <v>0</v>
      </c>
      <c r="E395" s="321"/>
      <c r="F395" s="434" t="str">
        <f t="shared" si="8"/>
        <v>否</v>
      </c>
    </row>
    <row r="396" ht="20.1" customHeight="1" spans="1:6">
      <c r="A396" s="435" t="s">
        <v>743</v>
      </c>
      <c r="B396" s="436" t="s">
        <v>744</v>
      </c>
      <c r="C396" s="362"/>
      <c r="D396" s="362"/>
      <c r="E396" s="321"/>
      <c r="F396" s="434" t="str">
        <f t="shared" si="8"/>
        <v>否</v>
      </c>
    </row>
    <row r="397" ht="20.1" customHeight="1" spans="1:6">
      <c r="A397" s="433" t="s">
        <v>745</v>
      </c>
      <c r="B397" s="228" t="s">
        <v>746</v>
      </c>
      <c r="C397" s="358">
        <f>SUM(C398:C402)</f>
        <v>0</v>
      </c>
      <c r="D397" s="358"/>
      <c r="E397" s="321"/>
      <c r="F397" s="434" t="str">
        <f t="shared" si="8"/>
        <v>否</v>
      </c>
    </row>
    <row r="398" ht="20.1" customHeight="1" spans="1:6">
      <c r="A398" s="435" t="s">
        <v>747</v>
      </c>
      <c r="B398" s="436" t="s">
        <v>748</v>
      </c>
      <c r="C398" s="362">
        <v>0</v>
      </c>
      <c r="D398" s="362"/>
      <c r="E398" s="321"/>
      <c r="F398" s="434" t="str">
        <f t="shared" si="8"/>
        <v>否</v>
      </c>
    </row>
    <row r="399" ht="20.1" customHeight="1" spans="1:6">
      <c r="A399" s="435" t="s">
        <v>749</v>
      </c>
      <c r="B399" s="436" t="s">
        <v>750</v>
      </c>
      <c r="C399" s="362"/>
      <c r="D399" s="362"/>
      <c r="E399" s="321"/>
      <c r="F399" s="434" t="str">
        <f t="shared" si="8"/>
        <v>否</v>
      </c>
    </row>
    <row r="400" ht="20.1" customHeight="1" spans="1:6">
      <c r="A400" s="435" t="s">
        <v>751</v>
      </c>
      <c r="B400" s="436" t="s">
        <v>752</v>
      </c>
      <c r="C400" s="362">
        <v>0</v>
      </c>
      <c r="D400" s="362"/>
      <c r="E400" s="321"/>
      <c r="F400" s="434" t="str">
        <f t="shared" si="8"/>
        <v>否</v>
      </c>
    </row>
    <row r="401" ht="20.1" customHeight="1" spans="1:6">
      <c r="A401" s="435" t="s">
        <v>753</v>
      </c>
      <c r="B401" s="436" t="s">
        <v>754</v>
      </c>
      <c r="C401" s="362">
        <v>0</v>
      </c>
      <c r="D401" s="362"/>
      <c r="E401" s="321"/>
      <c r="F401" s="434" t="str">
        <f t="shared" si="8"/>
        <v>否</v>
      </c>
    </row>
    <row r="402" ht="20.1" customHeight="1" spans="1:6">
      <c r="A402" s="435" t="s">
        <v>755</v>
      </c>
      <c r="B402" s="436" t="s">
        <v>756</v>
      </c>
      <c r="C402" s="362"/>
      <c r="D402" s="362"/>
      <c r="E402" s="321"/>
      <c r="F402" s="434" t="str">
        <f t="shared" si="8"/>
        <v>否</v>
      </c>
    </row>
    <row r="403" ht="20.1" customHeight="1" spans="1:6">
      <c r="A403" s="433" t="s">
        <v>757</v>
      </c>
      <c r="B403" s="228" t="s">
        <v>758</v>
      </c>
      <c r="C403" s="358"/>
      <c r="D403" s="358"/>
      <c r="E403" s="321"/>
      <c r="F403" s="434" t="str">
        <f t="shared" si="8"/>
        <v>否</v>
      </c>
    </row>
    <row r="404" ht="20.1" customHeight="1" spans="1:6">
      <c r="A404" s="435" t="s">
        <v>759</v>
      </c>
      <c r="B404" s="436" t="s">
        <v>760</v>
      </c>
      <c r="C404" s="362"/>
      <c r="D404" s="362"/>
      <c r="E404" s="321"/>
      <c r="F404" s="434" t="str">
        <f t="shared" si="8"/>
        <v>否</v>
      </c>
    </row>
    <row r="405" ht="20.1" customHeight="1" spans="1:6">
      <c r="A405" s="435" t="s">
        <v>761</v>
      </c>
      <c r="B405" s="436" t="s">
        <v>762</v>
      </c>
      <c r="C405" s="362">
        <v>0</v>
      </c>
      <c r="D405" s="362"/>
      <c r="E405" s="321"/>
      <c r="F405" s="434" t="str">
        <f t="shared" si="8"/>
        <v>否</v>
      </c>
    </row>
    <row r="406" ht="20.1" customHeight="1" spans="1:6">
      <c r="A406" s="435" t="s">
        <v>763</v>
      </c>
      <c r="B406" s="436" t="s">
        <v>764</v>
      </c>
      <c r="C406" s="362">
        <v>0</v>
      </c>
      <c r="D406" s="362"/>
      <c r="E406" s="321"/>
      <c r="F406" s="434" t="str">
        <f t="shared" si="8"/>
        <v>否</v>
      </c>
    </row>
    <row r="407" ht="20.1" customHeight="1" spans="1:6">
      <c r="A407" s="433" t="s">
        <v>765</v>
      </c>
      <c r="B407" s="228" t="s">
        <v>766</v>
      </c>
      <c r="C407" s="358">
        <f>SUM(C408:C410)</f>
        <v>0</v>
      </c>
      <c r="D407" s="358"/>
      <c r="E407" s="321"/>
      <c r="F407" s="434" t="str">
        <f t="shared" si="8"/>
        <v>否</v>
      </c>
    </row>
    <row r="408" ht="20.1" customHeight="1" spans="1:6">
      <c r="A408" s="435" t="s">
        <v>767</v>
      </c>
      <c r="B408" s="436" t="s">
        <v>768</v>
      </c>
      <c r="C408" s="362">
        <v>0</v>
      </c>
      <c r="D408" s="362"/>
      <c r="E408" s="321"/>
      <c r="F408" s="434" t="str">
        <f t="shared" si="8"/>
        <v>否</v>
      </c>
    </row>
    <row r="409" ht="20.1" customHeight="1" spans="1:6">
      <c r="A409" s="435" t="s">
        <v>769</v>
      </c>
      <c r="B409" s="436" t="s">
        <v>770</v>
      </c>
      <c r="C409" s="362">
        <v>0</v>
      </c>
      <c r="D409" s="362"/>
      <c r="E409" s="321"/>
      <c r="F409" s="434" t="str">
        <f t="shared" si="8"/>
        <v>否</v>
      </c>
    </row>
    <row r="410" ht="20.1" customHeight="1" spans="1:6">
      <c r="A410" s="435" t="s">
        <v>771</v>
      </c>
      <c r="B410" s="436" t="s">
        <v>772</v>
      </c>
      <c r="C410" s="362">
        <v>0</v>
      </c>
      <c r="D410" s="362"/>
      <c r="E410" s="321"/>
      <c r="F410" s="434" t="str">
        <f t="shared" si="8"/>
        <v>否</v>
      </c>
    </row>
    <row r="411" ht="20.1" customHeight="1" spans="1:6">
      <c r="A411" s="433" t="s">
        <v>773</v>
      </c>
      <c r="B411" s="228" t="s">
        <v>774</v>
      </c>
      <c r="C411" s="358">
        <f>SUM(C412:C414)</f>
        <v>650</v>
      </c>
      <c r="D411" s="358">
        <f>SUM(D412:D414)</f>
        <v>731</v>
      </c>
      <c r="E411" s="321">
        <f>D411/C411-1</f>
        <v>0.125</v>
      </c>
      <c r="F411" s="434" t="str">
        <f t="shared" si="8"/>
        <v>是</v>
      </c>
    </row>
    <row r="412" ht="20.1" customHeight="1" spans="1:6">
      <c r="A412" s="435" t="s">
        <v>775</v>
      </c>
      <c r="B412" s="436" t="s">
        <v>776</v>
      </c>
      <c r="C412" s="362">
        <v>650</v>
      </c>
      <c r="D412" s="362">
        <v>631</v>
      </c>
      <c r="E412" s="321">
        <f>D412/C412-1</f>
        <v>-0.029</v>
      </c>
      <c r="F412" s="434" t="str">
        <f t="shared" si="8"/>
        <v>是</v>
      </c>
    </row>
    <row r="413" ht="20.1" customHeight="1" spans="1:6">
      <c r="A413" s="435" t="s">
        <v>777</v>
      </c>
      <c r="B413" s="436" t="s">
        <v>778</v>
      </c>
      <c r="C413" s="362"/>
      <c r="D413" s="362">
        <v>100</v>
      </c>
      <c r="E413" s="321"/>
      <c r="F413" s="434" t="str">
        <f t="shared" si="8"/>
        <v>是</v>
      </c>
    </row>
    <row r="414" ht="20.1" customHeight="1" spans="1:6">
      <c r="A414" s="435" t="s">
        <v>779</v>
      </c>
      <c r="B414" s="436" t="s">
        <v>780</v>
      </c>
      <c r="C414" s="362">
        <v>0</v>
      </c>
      <c r="D414" s="362">
        <v>0</v>
      </c>
      <c r="E414" s="321"/>
      <c r="F414" s="434" t="str">
        <f t="shared" si="8"/>
        <v>否</v>
      </c>
    </row>
    <row r="415" ht="20.1" customHeight="1" spans="1:6">
      <c r="A415" s="433" t="s">
        <v>781</v>
      </c>
      <c r="B415" s="228" t="s">
        <v>782</v>
      </c>
      <c r="C415" s="358">
        <f>SUM(C416:C420)</f>
        <v>382</v>
      </c>
      <c r="D415" s="358">
        <f>SUM(D416:D420)</f>
        <v>393</v>
      </c>
      <c r="E415" s="321">
        <f>D415/C415-1</f>
        <v>0.029</v>
      </c>
      <c r="F415" s="434" t="str">
        <f t="shared" si="8"/>
        <v>是</v>
      </c>
    </row>
    <row r="416" ht="20.1" customHeight="1" spans="1:6">
      <c r="A416" s="435" t="s">
        <v>783</v>
      </c>
      <c r="B416" s="436" t="s">
        <v>784</v>
      </c>
      <c r="C416" s="362"/>
      <c r="D416" s="362"/>
      <c r="E416" s="321"/>
      <c r="F416" s="434" t="str">
        <f t="shared" si="8"/>
        <v>否</v>
      </c>
    </row>
    <row r="417" ht="20.1" customHeight="1" spans="1:6">
      <c r="A417" s="435" t="s">
        <v>785</v>
      </c>
      <c r="B417" s="436" t="s">
        <v>786</v>
      </c>
      <c r="C417" s="362">
        <v>382</v>
      </c>
      <c r="D417" s="362">
        <v>393</v>
      </c>
      <c r="E417" s="321">
        <f>D417/C417-1</f>
        <v>0.029</v>
      </c>
      <c r="F417" s="434" t="str">
        <f t="shared" si="8"/>
        <v>是</v>
      </c>
    </row>
    <row r="418" ht="20.1" customHeight="1" spans="1:6">
      <c r="A418" s="435" t="s">
        <v>787</v>
      </c>
      <c r="B418" s="436" t="s">
        <v>788</v>
      </c>
      <c r="C418" s="362"/>
      <c r="D418" s="362">
        <v>0</v>
      </c>
      <c r="E418" s="321"/>
      <c r="F418" s="434" t="str">
        <f t="shared" si="8"/>
        <v>否</v>
      </c>
    </row>
    <row r="419" ht="20.1" customHeight="1" spans="1:6">
      <c r="A419" s="435" t="s">
        <v>789</v>
      </c>
      <c r="B419" s="436" t="s">
        <v>790</v>
      </c>
      <c r="C419" s="362">
        <v>0</v>
      </c>
      <c r="D419" s="362">
        <v>0</v>
      </c>
      <c r="E419" s="321"/>
      <c r="F419" s="434" t="str">
        <f t="shared" si="8"/>
        <v>否</v>
      </c>
    </row>
    <row r="420" ht="20.1" customHeight="1" spans="1:6">
      <c r="A420" s="435" t="s">
        <v>791</v>
      </c>
      <c r="B420" s="436" t="s">
        <v>792</v>
      </c>
      <c r="C420" s="362">
        <v>0</v>
      </c>
      <c r="D420" s="362">
        <v>0</v>
      </c>
      <c r="E420" s="321"/>
      <c r="F420" s="434" t="str">
        <f t="shared" si="8"/>
        <v>否</v>
      </c>
    </row>
    <row r="421" ht="20.1" customHeight="1" spans="1:6">
      <c r="A421" s="433" t="s">
        <v>793</v>
      </c>
      <c r="B421" s="228" t="s">
        <v>794</v>
      </c>
      <c r="C421" s="358">
        <f>SUM(C422:C427)</f>
        <v>0</v>
      </c>
      <c r="D421" s="358">
        <f>SUM(D422:D427)</f>
        <v>2041</v>
      </c>
      <c r="E421" s="321"/>
      <c r="F421" s="434" t="str">
        <f t="shared" si="8"/>
        <v>是</v>
      </c>
    </row>
    <row r="422" s="427" customFormat="1" ht="20.1" customHeight="1" spans="1:6">
      <c r="A422" s="435" t="s">
        <v>795</v>
      </c>
      <c r="B422" s="436" t="s">
        <v>796</v>
      </c>
      <c r="C422" s="362">
        <v>0</v>
      </c>
      <c r="D422" s="362"/>
      <c r="E422" s="321"/>
      <c r="F422" s="434" t="str">
        <f t="shared" si="8"/>
        <v>否</v>
      </c>
    </row>
    <row r="423" ht="20.1" customHeight="1" spans="1:6">
      <c r="A423" s="435" t="s">
        <v>797</v>
      </c>
      <c r="B423" s="436" t="s">
        <v>798</v>
      </c>
      <c r="C423" s="362">
        <v>0</v>
      </c>
      <c r="D423" s="362"/>
      <c r="E423" s="321"/>
      <c r="F423" s="434" t="str">
        <f t="shared" si="8"/>
        <v>否</v>
      </c>
    </row>
    <row r="424" ht="20.1" customHeight="1" spans="1:6">
      <c r="A424" s="435" t="s">
        <v>799</v>
      </c>
      <c r="B424" s="436" t="s">
        <v>800</v>
      </c>
      <c r="C424" s="362">
        <v>0</v>
      </c>
      <c r="D424" s="362"/>
      <c r="E424" s="321"/>
      <c r="F424" s="434" t="str">
        <f t="shared" si="8"/>
        <v>否</v>
      </c>
    </row>
    <row r="425" s="427" customFormat="1" ht="20.1" customHeight="1" spans="1:6">
      <c r="A425" s="435" t="s">
        <v>801</v>
      </c>
      <c r="B425" s="436" t="s">
        <v>802</v>
      </c>
      <c r="C425" s="362">
        <v>0</v>
      </c>
      <c r="D425" s="362"/>
      <c r="E425" s="321"/>
      <c r="F425" s="434" t="str">
        <f t="shared" si="8"/>
        <v>否</v>
      </c>
    </row>
    <row r="426" ht="20.1" customHeight="1" spans="1:6">
      <c r="A426" s="435" t="s">
        <v>803</v>
      </c>
      <c r="B426" s="436" t="s">
        <v>804</v>
      </c>
      <c r="C426" s="362">
        <v>0</v>
      </c>
      <c r="D426" s="362"/>
      <c r="E426" s="321"/>
      <c r="F426" s="434" t="str">
        <f t="shared" si="8"/>
        <v>否</v>
      </c>
    </row>
    <row r="427" ht="20.1" customHeight="1" spans="1:6">
      <c r="A427" s="435" t="s">
        <v>805</v>
      </c>
      <c r="B427" s="436" t="s">
        <v>806</v>
      </c>
      <c r="C427" s="362"/>
      <c r="D427" s="362">
        <v>2041</v>
      </c>
      <c r="E427" s="321"/>
      <c r="F427" s="434" t="str">
        <f t="shared" si="8"/>
        <v>是</v>
      </c>
    </row>
    <row r="428" ht="20.1" customHeight="1" spans="1:6">
      <c r="A428" s="433" t="s">
        <v>807</v>
      </c>
      <c r="B428" s="228" t="s">
        <v>808</v>
      </c>
      <c r="C428" s="358">
        <f>SUM(C429)</f>
        <v>0</v>
      </c>
      <c r="D428" s="358">
        <f>SUM(D429)</f>
        <v>369</v>
      </c>
      <c r="E428" s="321"/>
      <c r="F428" s="434" t="str">
        <f t="shared" si="8"/>
        <v>是</v>
      </c>
    </row>
    <row r="429" ht="20.1" customHeight="1" spans="1:6">
      <c r="A429" s="436">
        <v>2059999</v>
      </c>
      <c r="B429" s="436" t="s">
        <v>809</v>
      </c>
      <c r="C429" s="362"/>
      <c r="D429" s="362">
        <v>369</v>
      </c>
      <c r="E429" s="321"/>
      <c r="F429" s="434" t="str">
        <f t="shared" si="8"/>
        <v>是</v>
      </c>
    </row>
    <row r="430" ht="20.1" customHeight="1" spans="1:6">
      <c r="A430" s="433" t="s">
        <v>79</v>
      </c>
      <c r="B430" s="228" t="s">
        <v>80</v>
      </c>
      <c r="C430" s="358">
        <f>SUM(C431,C436,C445,C451,C456,C461,C466,C473,C477,C481)</f>
        <v>729</v>
      </c>
      <c r="D430" s="358">
        <f>SUM(D431,D436,D445,D451,D456,D461,D466,D473,D477,D481)</f>
        <v>920</v>
      </c>
      <c r="E430" s="321">
        <f>D430/C430-1</f>
        <v>0.262</v>
      </c>
      <c r="F430" s="434" t="str">
        <f t="shared" si="8"/>
        <v>是</v>
      </c>
    </row>
    <row r="431" ht="20.1" customHeight="1" spans="1:6">
      <c r="A431" s="433" t="s">
        <v>810</v>
      </c>
      <c r="B431" s="228" t="s">
        <v>811</v>
      </c>
      <c r="C431" s="358">
        <f>SUM(C432:C435)</f>
        <v>534</v>
      </c>
      <c r="D431" s="358">
        <f>SUM(D432:D435)</f>
        <v>516</v>
      </c>
      <c r="E431" s="321">
        <f>D431/C431-1</f>
        <v>-0.034</v>
      </c>
      <c r="F431" s="434" t="str">
        <f t="shared" si="8"/>
        <v>是</v>
      </c>
    </row>
    <row r="432" ht="20.1" customHeight="1" spans="1:6">
      <c r="A432" s="435" t="s">
        <v>812</v>
      </c>
      <c r="B432" s="436" t="s">
        <v>138</v>
      </c>
      <c r="C432" s="362">
        <v>496</v>
      </c>
      <c r="D432" s="362">
        <v>516</v>
      </c>
      <c r="E432" s="321">
        <f>D432/C432-1</f>
        <v>0.04</v>
      </c>
      <c r="F432" s="434" t="str">
        <f t="shared" si="8"/>
        <v>是</v>
      </c>
    </row>
    <row r="433" ht="20.1" customHeight="1" spans="1:6">
      <c r="A433" s="435" t="s">
        <v>813</v>
      </c>
      <c r="B433" s="436" t="s">
        <v>140</v>
      </c>
      <c r="C433" s="362"/>
      <c r="D433" s="362">
        <v>0</v>
      </c>
      <c r="E433" s="321"/>
      <c r="F433" s="434" t="str">
        <f t="shared" si="8"/>
        <v>否</v>
      </c>
    </row>
    <row r="434" ht="20.1" customHeight="1" spans="1:6">
      <c r="A434" s="435" t="s">
        <v>814</v>
      </c>
      <c r="B434" s="436" t="s">
        <v>142</v>
      </c>
      <c r="C434" s="362"/>
      <c r="D434" s="362">
        <v>0</v>
      </c>
      <c r="E434" s="321"/>
      <c r="F434" s="434" t="str">
        <f t="shared" si="8"/>
        <v>否</v>
      </c>
    </row>
    <row r="435" ht="20.1" customHeight="1" spans="1:6">
      <c r="A435" s="435" t="s">
        <v>815</v>
      </c>
      <c r="B435" s="436" t="s">
        <v>816</v>
      </c>
      <c r="C435" s="362">
        <v>38</v>
      </c>
      <c r="D435" s="362">
        <v>0</v>
      </c>
      <c r="E435" s="321">
        <f>D435/C435-1</f>
        <v>-1</v>
      </c>
      <c r="F435" s="434" t="str">
        <f t="shared" si="8"/>
        <v>是</v>
      </c>
    </row>
    <row r="436" ht="20.1" customHeight="1" spans="1:6">
      <c r="A436" s="433" t="s">
        <v>817</v>
      </c>
      <c r="B436" s="228" t="s">
        <v>818</v>
      </c>
      <c r="C436" s="358">
        <f>SUM(C437:C444)</f>
        <v>0</v>
      </c>
      <c r="D436" s="358"/>
      <c r="E436" s="321"/>
      <c r="F436" s="434" t="str">
        <f t="shared" si="8"/>
        <v>否</v>
      </c>
    </row>
    <row r="437" ht="20.1" customHeight="1" spans="1:6">
      <c r="A437" s="435" t="s">
        <v>819</v>
      </c>
      <c r="B437" s="436" t="s">
        <v>820</v>
      </c>
      <c r="C437" s="362"/>
      <c r="D437" s="362"/>
      <c r="E437" s="321"/>
      <c r="F437" s="434" t="str">
        <f t="shared" si="8"/>
        <v>否</v>
      </c>
    </row>
    <row r="438" ht="20.1" customHeight="1" spans="1:6">
      <c r="A438" s="435" t="s">
        <v>821</v>
      </c>
      <c r="B438" s="436" t="s">
        <v>822</v>
      </c>
      <c r="C438" s="362">
        <v>0</v>
      </c>
      <c r="D438" s="362"/>
      <c r="E438" s="321"/>
      <c r="F438" s="434" t="str">
        <f t="shared" si="8"/>
        <v>否</v>
      </c>
    </row>
    <row r="439" ht="20.1" customHeight="1" spans="1:6">
      <c r="A439" s="435" t="s">
        <v>823</v>
      </c>
      <c r="B439" s="436" t="s">
        <v>824</v>
      </c>
      <c r="C439" s="362">
        <v>0</v>
      </c>
      <c r="D439" s="362"/>
      <c r="E439" s="321"/>
      <c r="F439" s="434" t="str">
        <f t="shared" si="8"/>
        <v>否</v>
      </c>
    </row>
    <row r="440" ht="20.1" customHeight="1" spans="1:6">
      <c r="A440" s="435" t="s">
        <v>825</v>
      </c>
      <c r="B440" s="436" t="s">
        <v>826</v>
      </c>
      <c r="C440" s="362">
        <v>0</v>
      </c>
      <c r="D440" s="362"/>
      <c r="E440" s="321"/>
      <c r="F440" s="434" t="str">
        <f t="shared" si="8"/>
        <v>否</v>
      </c>
    </row>
    <row r="441" ht="20.1" customHeight="1" spans="1:6">
      <c r="A441" s="435" t="s">
        <v>827</v>
      </c>
      <c r="B441" s="436" t="s">
        <v>828</v>
      </c>
      <c r="C441" s="362"/>
      <c r="D441" s="362"/>
      <c r="E441" s="321"/>
      <c r="F441" s="434" t="str">
        <f t="shared" si="8"/>
        <v>否</v>
      </c>
    </row>
    <row r="442" ht="20.1" customHeight="1" spans="1:6">
      <c r="A442" s="435" t="s">
        <v>829</v>
      </c>
      <c r="B442" s="436" t="s">
        <v>830</v>
      </c>
      <c r="C442" s="362">
        <v>0</v>
      </c>
      <c r="D442" s="362"/>
      <c r="E442" s="321"/>
      <c r="F442" s="434" t="str">
        <f t="shared" si="8"/>
        <v>否</v>
      </c>
    </row>
    <row r="443" ht="20.1" customHeight="1" spans="1:6">
      <c r="A443" s="437">
        <v>2060208</v>
      </c>
      <c r="B443" s="439" t="s">
        <v>831</v>
      </c>
      <c r="C443" s="362">
        <v>0</v>
      </c>
      <c r="D443" s="362"/>
      <c r="E443" s="321"/>
      <c r="F443" s="434" t="str">
        <f t="shared" si="8"/>
        <v>否</v>
      </c>
    </row>
    <row r="444" ht="20.1" customHeight="1" spans="1:6">
      <c r="A444" s="435" t="s">
        <v>832</v>
      </c>
      <c r="B444" s="436" t="s">
        <v>833</v>
      </c>
      <c r="C444" s="362"/>
      <c r="D444" s="362"/>
      <c r="E444" s="321"/>
      <c r="F444" s="434" t="str">
        <f t="shared" si="8"/>
        <v>否</v>
      </c>
    </row>
    <row r="445" ht="20.1" customHeight="1" spans="1:6">
      <c r="A445" s="433" t="s">
        <v>834</v>
      </c>
      <c r="B445" s="228" t="s">
        <v>835</v>
      </c>
      <c r="C445" s="358">
        <f>SUM(C446:C450)</f>
        <v>0</v>
      </c>
      <c r="D445" s="358"/>
      <c r="E445" s="321"/>
      <c r="F445" s="434" t="str">
        <f t="shared" si="8"/>
        <v>否</v>
      </c>
    </row>
    <row r="446" ht="20.1" customHeight="1" spans="1:6">
      <c r="A446" s="435" t="s">
        <v>836</v>
      </c>
      <c r="B446" s="436" t="s">
        <v>820</v>
      </c>
      <c r="C446" s="362"/>
      <c r="D446" s="362"/>
      <c r="E446" s="321"/>
      <c r="F446" s="434" t="str">
        <f t="shared" si="8"/>
        <v>否</v>
      </c>
    </row>
    <row r="447" ht="20.1" customHeight="1" spans="1:6">
      <c r="A447" s="435" t="s">
        <v>837</v>
      </c>
      <c r="B447" s="436" t="s">
        <v>838</v>
      </c>
      <c r="C447" s="362"/>
      <c r="D447" s="362"/>
      <c r="E447" s="321"/>
      <c r="F447" s="434" t="str">
        <f t="shared" si="8"/>
        <v>否</v>
      </c>
    </row>
    <row r="448" ht="20.1" customHeight="1" spans="1:6">
      <c r="A448" s="435" t="s">
        <v>839</v>
      </c>
      <c r="B448" s="436" t="s">
        <v>840</v>
      </c>
      <c r="C448" s="362">
        <v>0</v>
      </c>
      <c r="D448" s="362"/>
      <c r="E448" s="321"/>
      <c r="F448" s="434" t="str">
        <f t="shared" si="8"/>
        <v>否</v>
      </c>
    </row>
    <row r="449" ht="20.1" customHeight="1" spans="1:6">
      <c r="A449" s="435" t="s">
        <v>841</v>
      </c>
      <c r="B449" s="436" t="s">
        <v>842</v>
      </c>
      <c r="C449" s="362">
        <v>0</v>
      </c>
      <c r="D449" s="362"/>
      <c r="E449" s="321"/>
      <c r="F449" s="434" t="str">
        <f t="shared" si="8"/>
        <v>否</v>
      </c>
    </row>
    <row r="450" ht="20.1" customHeight="1" spans="1:6">
      <c r="A450" s="435" t="s">
        <v>843</v>
      </c>
      <c r="B450" s="436" t="s">
        <v>844</v>
      </c>
      <c r="C450" s="362">
        <v>0</v>
      </c>
      <c r="D450" s="362"/>
      <c r="E450" s="321"/>
      <c r="F450" s="434" t="str">
        <f t="shared" si="8"/>
        <v>否</v>
      </c>
    </row>
    <row r="451" ht="20.1" customHeight="1" spans="1:6">
      <c r="A451" s="433" t="s">
        <v>845</v>
      </c>
      <c r="B451" s="228" t="s">
        <v>846</v>
      </c>
      <c r="C451" s="358">
        <f>SUM(C452:C455)</f>
        <v>105</v>
      </c>
      <c r="D451" s="358">
        <f>SUM(D452:D455)</f>
        <v>214</v>
      </c>
      <c r="E451" s="321">
        <f>D451/C451-1</f>
        <v>1.038</v>
      </c>
      <c r="F451" s="434" t="str">
        <f t="shared" si="8"/>
        <v>是</v>
      </c>
    </row>
    <row r="452" ht="20.1" customHeight="1" spans="1:6">
      <c r="A452" s="435" t="s">
        <v>847</v>
      </c>
      <c r="B452" s="436" t="s">
        <v>820</v>
      </c>
      <c r="C452" s="362"/>
      <c r="D452" s="362">
        <v>0</v>
      </c>
      <c r="E452" s="321"/>
      <c r="F452" s="434" t="str">
        <f t="shared" si="8"/>
        <v>否</v>
      </c>
    </row>
    <row r="453" ht="20.1" customHeight="1" spans="1:6">
      <c r="A453" s="435" t="s">
        <v>848</v>
      </c>
      <c r="B453" s="436" t="s">
        <v>849</v>
      </c>
      <c r="C453" s="362">
        <v>1</v>
      </c>
      <c r="D453" s="362"/>
      <c r="E453" s="321">
        <f t="shared" ref="E452:E458" si="9">D453/C453-1</f>
        <v>-1</v>
      </c>
      <c r="F453" s="434" t="str">
        <f t="shared" ref="F453:F516" si="10">IF(LEN(A453)=3,"是",IF(B453&lt;&gt;"",IF(SUM(C453:E453)&lt;&gt;0,"是","否"),"是"))</f>
        <v>否</v>
      </c>
    </row>
    <row r="454" ht="20.1" customHeight="1" spans="1:6">
      <c r="A454" s="440">
        <v>2060405</v>
      </c>
      <c r="B454" s="436" t="s">
        <v>850</v>
      </c>
      <c r="C454" s="362"/>
      <c r="D454" s="362">
        <v>113</v>
      </c>
      <c r="E454" s="321"/>
      <c r="F454" s="434" t="str">
        <f t="shared" si="10"/>
        <v>是</v>
      </c>
    </row>
    <row r="455" ht="20.1" customHeight="1" spans="1:6">
      <c r="A455" s="435" t="s">
        <v>851</v>
      </c>
      <c r="B455" s="436" t="s">
        <v>852</v>
      </c>
      <c r="C455" s="362">
        <v>104</v>
      </c>
      <c r="D455" s="362">
        <v>101</v>
      </c>
      <c r="E455" s="321">
        <f t="shared" si="9"/>
        <v>-0.029</v>
      </c>
      <c r="F455" s="434" t="str">
        <f t="shared" si="10"/>
        <v>是</v>
      </c>
    </row>
    <row r="456" ht="20.1" customHeight="1" spans="1:6">
      <c r="A456" s="433" t="s">
        <v>853</v>
      </c>
      <c r="B456" s="228" t="s">
        <v>854</v>
      </c>
      <c r="C456" s="358">
        <f>SUM(C457:C460)</f>
        <v>4</v>
      </c>
      <c r="D456" s="358">
        <f>SUM(D457:D460)</f>
        <v>0</v>
      </c>
      <c r="E456" s="321">
        <f t="shared" si="9"/>
        <v>-1</v>
      </c>
      <c r="F456" s="434" t="str">
        <f t="shared" si="10"/>
        <v>是</v>
      </c>
    </row>
    <row r="457" ht="20.1" customHeight="1" spans="1:6">
      <c r="A457" s="435" t="s">
        <v>855</v>
      </c>
      <c r="B457" s="436" t="s">
        <v>820</v>
      </c>
      <c r="C457" s="362"/>
      <c r="D457" s="362"/>
      <c r="E457" s="321"/>
      <c r="F457" s="434" t="str">
        <f t="shared" si="10"/>
        <v>否</v>
      </c>
    </row>
    <row r="458" ht="20.1" customHeight="1" spans="1:6">
      <c r="A458" s="435" t="s">
        <v>856</v>
      </c>
      <c r="B458" s="436" t="s">
        <v>857</v>
      </c>
      <c r="C458" s="362">
        <v>4</v>
      </c>
      <c r="D458" s="362"/>
      <c r="E458" s="321">
        <f t="shared" si="9"/>
        <v>-1</v>
      </c>
      <c r="F458" s="434" t="str">
        <f t="shared" si="10"/>
        <v>是</v>
      </c>
    </row>
    <row r="459" ht="20.1" customHeight="1" spans="1:6">
      <c r="A459" s="435" t="s">
        <v>858</v>
      </c>
      <c r="B459" s="436" t="s">
        <v>859</v>
      </c>
      <c r="C459" s="362"/>
      <c r="D459" s="362"/>
      <c r="E459" s="321"/>
      <c r="F459" s="434" t="str">
        <f t="shared" si="10"/>
        <v>否</v>
      </c>
    </row>
    <row r="460" ht="20.1" customHeight="1" spans="1:6">
      <c r="A460" s="435" t="s">
        <v>860</v>
      </c>
      <c r="B460" s="436" t="s">
        <v>861</v>
      </c>
      <c r="C460" s="362"/>
      <c r="D460" s="362"/>
      <c r="E460" s="321"/>
      <c r="F460" s="434" t="str">
        <f t="shared" si="10"/>
        <v>否</v>
      </c>
    </row>
    <row r="461" ht="20.1" customHeight="1" spans="1:6">
      <c r="A461" s="433" t="s">
        <v>862</v>
      </c>
      <c r="B461" s="228" t="s">
        <v>863</v>
      </c>
      <c r="C461" s="358">
        <f>SUM(C462:C465)</f>
        <v>0</v>
      </c>
      <c r="D461" s="358"/>
      <c r="E461" s="321"/>
      <c r="F461" s="434" t="str">
        <f t="shared" si="10"/>
        <v>否</v>
      </c>
    </row>
    <row r="462" ht="20.1" customHeight="1" spans="1:6">
      <c r="A462" s="435" t="s">
        <v>864</v>
      </c>
      <c r="B462" s="436" t="s">
        <v>865</v>
      </c>
      <c r="C462" s="362"/>
      <c r="D462" s="362"/>
      <c r="E462" s="321"/>
      <c r="F462" s="434" t="str">
        <f t="shared" si="10"/>
        <v>否</v>
      </c>
    </row>
    <row r="463" ht="20.1" customHeight="1" spans="1:6">
      <c r="A463" s="435" t="s">
        <v>866</v>
      </c>
      <c r="B463" s="436" t="s">
        <v>867</v>
      </c>
      <c r="C463" s="362"/>
      <c r="D463" s="362"/>
      <c r="E463" s="321"/>
      <c r="F463" s="434" t="str">
        <f t="shared" si="10"/>
        <v>否</v>
      </c>
    </row>
    <row r="464" ht="20.1" customHeight="1" spans="1:6">
      <c r="A464" s="435" t="s">
        <v>868</v>
      </c>
      <c r="B464" s="436" t="s">
        <v>869</v>
      </c>
      <c r="C464" s="362">
        <v>0</v>
      </c>
      <c r="D464" s="362"/>
      <c r="E464" s="321"/>
      <c r="F464" s="434" t="str">
        <f t="shared" si="10"/>
        <v>否</v>
      </c>
    </row>
    <row r="465" ht="20.1" customHeight="1" spans="1:6">
      <c r="A465" s="435" t="s">
        <v>870</v>
      </c>
      <c r="B465" s="436" t="s">
        <v>871</v>
      </c>
      <c r="C465" s="362"/>
      <c r="D465" s="362"/>
      <c r="E465" s="321"/>
      <c r="F465" s="434" t="str">
        <f t="shared" si="10"/>
        <v>否</v>
      </c>
    </row>
    <row r="466" ht="20.1" customHeight="1" spans="1:6">
      <c r="A466" s="433" t="s">
        <v>872</v>
      </c>
      <c r="B466" s="228" t="s">
        <v>873</v>
      </c>
      <c r="C466" s="358">
        <f>SUM(C467:C472)</f>
        <v>86</v>
      </c>
      <c r="D466" s="358">
        <f>SUM(D467:D472)</f>
        <v>190</v>
      </c>
      <c r="E466" s="321">
        <f>D466/C466-1</f>
        <v>1.209</v>
      </c>
      <c r="F466" s="434" t="str">
        <f t="shared" si="10"/>
        <v>是</v>
      </c>
    </row>
    <row r="467" ht="20.1" customHeight="1" spans="1:6">
      <c r="A467" s="435" t="s">
        <v>874</v>
      </c>
      <c r="B467" s="436" t="s">
        <v>820</v>
      </c>
      <c r="C467" s="362">
        <v>71</v>
      </c>
      <c r="D467" s="362">
        <v>74</v>
      </c>
      <c r="E467" s="321">
        <f>D467/C467-1</f>
        <v>0.042</v>
      </c>
      <c r="F467" s="434" t="str">
        <f t="shared" si="10"/>
        <v>是</v>
      </c>
    </row>
    <row r="468" ht="20.1" customHeight="1" spans="1:6">
      <c r="A468" s="435" t="s">
        <v>875</v>
      </c>
      <c r="B468" s="436" t="s">
        <v>876</v>
      </c>
      <c r="C468" s="362">
        <v>5</v>
      </c>
      <c r="D468" s="362">
        <v>76</v>
      </c>
      <c r="E468" s="321">
        <f>D468/C468-1</f>
        <v>14.2</v>
      </c>
      <c r="F468" s="434" t="str">
        <f t="shared" si="10"/>
        <v>是</v>
      </c>
    </row>
    <row r="469" ht="20.1" customHeight="1" spans="1:6">
      <c r="A469" s="435" t="s">
        <v>877</v>
      </c>
      <c r="B469" s="436" t="s">
        <v>878</v>
      </c>
      <c r="C469" s="362"/>
      <c r="D469" s="362">
        <v>0</v>
      </c>
      <c r="E469" s="321"/>
      <c r="F469" s="434" t="str">
        <f t="shared" si="10"/>
        <v>否</v>
      </c>
    </row>
    <row r="470" ht="20.1" customHeight="1" spans="1:6">
      <c r="A470" s="435" t="s">
        <v>879</v>
      </c>
      <c r="B470" s="436" t="s">
        <v>880</v>
      </c>
      <c r="C470" s="362"/>
      <c r="D470" s="362">
        <v>0</v>
      </c>
      <c r="E470" s="321"/>
      <c r="F470" s="434" t="str">
        <f t="shared" si="10"/>
        <v>否</v>
      </c>
    </row>
    <row r="471" ht="20.1" customHeight="1" spans="1:6">
      <c r="A471" s="435" t="s">
        <v>881</v>
      </c>
      <c r="B471" s="436" t="s">
        <v>882</v>
      </c>
      <c r="C471" s="362">
        <v>10</v>
      </c>
      <c r="D471" s="362">
        <v>40</v>
      </c>
      <c r="E471" s="321">
        <f>D471/C471-1</f>
        <v>3</v>
      </c>
      <c r="F471" s="434" t="str">
        <f t="shared" si="10"/>
        <v>是</v>
      </c>
    </row>
    <row r="472" ht="20.1" customHeight="1" spans="1:6">
      <c r="A472" s="435" t="s">
        <v>883</v>
      </c>
      <c r="B472" s="436" t="s">
        <v>884</v>
      </c>
      <c r="C472" s="362"/>
      <c r="D472" s="362"/>
      <c r="E472" s="321"/>
      <c r="F472" s="434" t="str">
        <f t="shared" si="10"/>
        <v>否</v>
      </c>
    </row>
    <row r="473" ht="20.1" customHeight="1" spans="1:6">
      <c r="A473" s="433" t="s">
        <v>885</v>
      </c>
      <c r="B473" s="228" t="s">
        <v>886</v>
      </c>
      <c r="C473" s="358">
        <f>SUM(C474:C475)</f>
        <v>0</v>
      </c>
      <c r="D473" s="358"/>
      <c r="E473" s="321"/>
      <c r="F473" s="434" t="str">
        <f t="shared" si="10"/>
        <v>否</v>
      </c>
    </row>
    <row r="474" ht="20.1" customHeight="1" spans="1:6">
      <c r="A474" s="435" t="s">
        <v>887</v>
      </c>
      <c r="B474" s="436" t="s">
        <v>888</v>
      </c>
      <c r="C474" s="362"/>
      <c r="D474" s="362"/>
      <c r="E474" s="321"/>
      <c r="F474" s="434" t="str">
        <f t="shared" si="10"/>
        <v>否</v>
      </c>
    </row>
    <row r="475" ht="20.1" customHeight="1" spans="1:6">
      <c r="A475" s="435" t="s">
        <v>889</v>
      </c>
      <c r="B475" s="436" t="s">
        <v>890</v>
      </c>
      <c r="C475" s="362"/>
      <c r="D475" s="362"/>
      <c r="E475" s="321"/>
      <c r="F475" s="434" t="str">
        <f t="shared" si="10"/>
        <v>否</v>
      </c>
    </row>
    <row r="476" ht="20.1" customHeight="1" spans="1:6">
      <c r="A476" s="435" t="s">
        <v>891</v>
      </c>
      <c r="B476" s="436" t="s">
        <v>892</v>
      </c>
      <c r="C476" s="362">
        <v>0</v>
      </c>
      <c r="D476" s="362"/>
      <c r="E476" s="321"/>
      <c r="F476" s="434" t="str">
        <f t="shared" si="10"/>
        <v>否</v>
      </c>
    </row>
    <row r="477" ht="20.1" customHeight="1" spans="1:6">
      <c r="A477" s="433" t="s">
        <v>893</v>
      </c>
      <c r="B477" s="228" t="s">
        <v>894</v>
      </c>
      <c r="C477" s="358">
        <f>SUM(C478:C479)</f>
        <v>0</v>
      </c>
      <c r="D477" s="358"/>
      <c r="E477" s="321"/>
      <c r="F477" s="434" t="str">
        <f t="shared" si="10"/>
        <v>否</v>
      </c>
    </row>
    <row r="478" ht="20.1" customHeight="1" spans="1:6">
      <c r="A478" s="435" t="s">
        <v>895</v>
      </c>
      <c r="B478" s="436" t="s">
        <v>896</v>
      </c>
      <c r="C478" s="362"/>
      <c r="D478" s="362"/>
      <c r="E478" s="321"/>
      <c r="F478" s="434" t="str">
        <f t="shared" si="10"/>
        <v>否</v>
      </c>
    </row>
    <row r="479" ht="20.1" customHeight="1" spans="1:6">
      <c r="A479" s="435" t="s">
        <v>897</v>
      </c>
      <c r="B479" s="436" t="s">
        <v>898</v>
      </c>
      <c r="C479" s="362"/>
      <c r="D479" s="362"/>
      <c r="E479" s="321"/>
      <c r="F479" s="434" t="str">
        <f t="shared" si="10"/>
        <v>否</v>
      </c>
    </row>
    <row r="480" ht="20.1" customHeight="1" spans="1:6">
      <c r="A480" s="435" t="s">
        <v>899</v>
      </c>
      <c r="B480" s="436" t="s">
        <v>900</v>
      </c>
      <c r="C480" s="362">
        <v>0</v>
      </c>
      <c r="D480" s="362"/>
      <c r="E480" s="321"/>
      <c r="F480" s="434" t="str">
        <f t="shared" si="10"/>
        <v>否</v>
      </c>
    </row>
    <row r="481" ht="20.1" customHeight="1" spans="1:6">
      <c r="A481" s="433" t="s">
        <v>901</v>
      </c>
      <c r="B481" s="228" t="s">
        <v>902</v>
      </c>
      <c r="C481" s="358">
        <f>SUM(C482:C485)</f>
        <v>0</v>
      </c>
      <c r="D481" s="358"/>
      <c r="E481" s="321"/>
      <c r="F481" s="434" t="str">
        <f t="shared" si="10"/>
        <v>否</v>
      </c>
    </row>
    <row r="482" ht="20.1" customHeight="1" spans="1:6">
      <c r="A482" s="435" t="s">
        <v>903</v>
      </c>
      <c r="B482" s="436" t="s">
        <v>904</v>
      </c>
      <c r="C482" s="362"/>
      <c r="D482" s="362"/>
      <c r="E482" s="321"/>
      <c r="F482" s="434" t="str">
        <f t="shared" si="10"/>
        <v>否</v>
      </c>
    </row>
    <row r="483" ht="20.1" customHeight="1" spans="1:6">
      <c r="A483" s="435" t="s">
        <v>905</v>
      </c>
      <c r="B483" s="436" t="s">
        <v>906</v>
      </c>
      <c r="C483" s="362">
        <v>0</v>
      </c>
      <c r="D483" s="362"/>
      <c r="E483" s="321"/>
      <c r="F483" s="434" t="str">
        <f t="shared" si="10"/>
        <v>否</v>
      </c>
    </row>
    <row r="484" ht="20.1" customHeight="1" spans="1:6">
      <c r="A484" s="435" t="s">
        <v>907</v>
      </c>
      <c r="B484" s="436" t="s">
        <v>908</v>
      </c>
      <c r="C484" s="362"/>
      <c r="D484" s="362"/>
      <c r="E484" s="321"/>
      <c r="F484" s="434" t="str">
        <f t="shared" si="10"/>
        <v>否</v>
      </c>
    </row>
    <row r="485" ht="20.1" customHeight="1" spans="1:6">
      <c r="A485" s="435" t="s">
        <v>909</v>
      </c>
      <c r="B485" s="436" t="s">
        <v>910</v>
      </c>
      <c r="C485" s="362"/>
      <c r="D485" s="362"/>
      <c r="E485" s="321"/>
      <c r="F485" s="434" t="str">
        <f t="shared" si="10"/>
        <v>否</v>
      </c>
    </row>
    <row r="486" ht="20.1" customHeight="1" spans="1:6">
      <c r="A486" s="433" t="s">
        <v>911</v>
      </c>
      <c r="B486" s="228" t="s">
        <v>81</v>
      </c>
      <c r="C486" s="358">
        <f>SUM(C487,C503,C511,C522,C531,C541,)</f>
        <v>4680</v>
      </c>
      <c r="D486" s="358">
        <f>SUM(D487,D503,D511,D522,D531,D541,)</f>
        <v>8187</v>
      </c>
      <c r="E486" s="321">
        <f>D486/C486-1</f>
        <v>0.749</v>
      </c>
      <c r="F486" s="434" t="str">
        <f t="shared" si="10"/>
        <v>是</v>
      </c>
    </row>
    <row r="487" ht="20.1" customHeight="1" spans="1:6">
      <c r="A487" s="433" t="s">
        <v>912</v>
      </c>
      <c r="B487" s="228" t="s">
        <v>913</v>
      </c>
      <c r="C487" s="358">
        <f>SUM(C488:C502)</f>
        <v>1575</v>
      </c>
      <c r="D487" s="358">
        <f>SUM(D488:D502)</f>
        <v>6671</v>
      </c>
      <c r="E487" s="321">
        <f>D487/C487-1</f>
        <v>3.236</v>
      </c>
      <c r="F487" s="434" t="str">
        <f t="shared" si="10"/>
        <v>是</v>
      </c>
    </row>
    <row r="488" ht="20.1" customHeight="1" spans="1:6">
      <c r="A488" s="435" t="s">
        <v>914</v>
      </c>
      <c r="B488" s="436" t="s">
        <v>138</v>
      </c>
      <c r="C488" s="362">
        <v>974</v>
      </c>
      <c r="D488" s="362">
        <v>880</v>
      </c>
      <c r="E488" s="321">
        <f>D488/C488-1</f>
        <v>-0.097</v>
      </c>
      <c r="F488" s="434" t="str">
        <f t="shared" si="10"/>
        <v>是</v>
      </c>
    </row>
    <row r="489" ht="20.1" customHeight="1" spans="1:6">
      <c r="A489" s="435" t="s">
        <v>915</v>
      </c>
      <c r="B489" s="436" t="s">
        <v>140</v>
      </c>
      <c r="C489" s="362"/>
      <c r="D489" s="362">
        <v>0</v>
      </c>
      <c r="E489" s="321"/>
      <c r="F489" s="434" t="str">
        <f t="shared" si="10"/>
        <v>否</v>
      </c>
    </row>
    <row r="490" ht="20.1" customHeight="1" spans="1:6">
      <c r="A490" s="435" t="s">
        <v>916</v>
      </c>
      <c r="B490" s="436" t="s">
        <v>142</v>
      </c>
      <c r="C490" s="362"/>
      <c r="D490" s="362">
        <v>0</v>
      </c>
      <c r="E490" s="321"/>
      <c r="F490" s="434" t="str">
        <f t="shared" si="10"/>
        <v>否</v>
      </c>
    </row>
    <row r="491" ht="20.1" customHeight="1" spans="1:6">
      <c r="A491" s="435" t="s">
        <v>917</v>
      </c>
      <c r="B491" s="436" t="s">
        <v>918</v>
      </c>
      <c r="C491" s="362"/>
      <c r="D491" s="362">
        <v>0</v>
      </c>
      <c r="E491" s="321"/>
      <c r="F491" s="434" t="str">
        <f t="shared" si="10"/>
        <v>否</v>
      </c>
    </row>
    <row r="492" ht="20.1" customHeight="1" spans="1:6">
      <c r="A492" s="435" t="s">
        <v>919</v>
      </c>
      <c r="B492" s="436" t="s">
        <v>920</v>
      </c>
      <c r="C492" s="362"/>
      <c r="D492" s="362">
        <v>0</v>
      </c>
      <c r="E492" s="321"/>
      <c r="F492" s="434" t="str">
        <f t="shared" si="10"/>
        <v>否</v>
      </c>
    </row>
    <row r="493" ht="20.1" customHeight="1" spans="1:6">
      <c r="A493" s="435" t="s">
        <v>921</v>
      </c>
      <c r="B493" s="436" t="s">
        <v>922</v>
      </c>
      <c r="C493" s="362"/>
      <c r="D493" s="362">
        <v>0</v>
      </c>
      <c r="E493" s="321"/>
      <c r="F493" s="434" t="str">
        <f t="shared" si="10"/>
        <v>否</v>
      </c>
    </row>
    <row r="494" ht="20.1" customHeight="1" spans="1:6">
      <c r="A494" s="435" t="s">
        <v>923</v>
      </c>
      <c r="B494" s="436" t="s">
        <v>924</v>
      </c>
      <c r="C494" s="362"/>
      <c r="D494" s="362">
        <v>0</v>
      </c>
      <c r="E494" s="321"/>
      <c r="F494" s="434" t="str">
        <f t="shared" si="10"/>
        <v>否</v>
      </c>
    </row>
    <row r="495" ht="20.1" customHeight="1" spans="1:6">
      <c r="A495" s="435" t="s">
        <v>925</v>
      </c>
      <c r="B495" s="436" t="s">
        <v>926</v>
      </c>
      <c r="C495" s="362"/>
      <c r="D495" s="362">
        <v>0</v>
      </c>
      <c r="E495" s="321"/>
      <c r="F495" s="434" t="str">
        <f t="shared" si="10"/>
        <v>否</v>
      </c>
    </row>
    <row r="496" ht="20.1" customHeight="1" spans="1:6">
      <c r="A496" s="435" t="s">
        <v>927</v>
      </c>
      <c r="B496" s="436" t="s">
        <v>928</v>
      </c>
      <c r="C496" s="362">
        <v>498</v>
      </c>
      <c r="D496" s="362">
        <v>652</v>
      </c>
      <c r="E496" s="321">
        <f>D496/C496-1</f>
        <v>0.309</v>
      </c>
      <c r="F496" s="434" t="str">
        <f t="shared" si="10"/>
        <v>是</v>
      </c>
    </row>
    <row r="497" ht="20.1" customHeight="1" spans="1:6">
      <c r="A497" s="435" t="s">
        <v>929</v>
      </c>
      <c r="B497" s="436" t="s">
        <v>930</v>
      </c>
      <c r="C497" s="362"/>
      <c r="D497" s="362">
        <v>0</v>
      </c>
      <c r="E497" s="321"/>
      <c r="F497" s="434" t="str">
        <f t="shared" si="10"/>
        <v>否</v>
      </c>
    </row>
    <row r="498" ht="20.1" customHeight="1" spans="1:6">
      <c r="A498" s="435" t="s">
        <v>931</v>
      </c>
      <c r="B498" s="436" t="s">
        <v>932</v>
      </c>
      <c r="C498" s="362">
        <v>23</v>
      </c>
      <c r="D498" s="362">
        <v>2</v>
      </c>
      <c r="E498" s="321">
        <f>D498/C498-1</f>
        <v>-0.913</v>
      </c>
      <c r="F498" s="434" t="str">
        <f t="shared" si="10"/>
        <v>是</v>
      </c>
    </row>
    <row r="499" ht="20.1" customHeight="1" spans="1:6">
      <c r="A499" s="435" t="s">
        <v>933</v>
      </c>
      <c r="B499" s="436" t="s">
        <v>934</v>
      </c>
      <c r="C499" s="362"/>
      <c r="D499" s="362">
        <v>0</v>
      </c>
      <c r="E499" s="321"/>
      <c r="F499" s="434" t="str">
        <f t="shared" si="10"/>
        <v>否</v>
      </c>
    </row>
    <row r="500" ht="20.1" customHeight="1" spans="1:6">
      <c r="A500" s="435" t="s">
        <v>935</v>
      </c>
      <c r="B500" s="436" t="s">
        <v>936</v>
      </c>
      <c r="C500" s="362"/>
      <c r="D500" s="362">
        <v>30</v>
      </c>
      <c r="E500" s="321"/>
      <c r="F500" s="434" t="str">
        <f t="shared" si="10"/>
        <v>是</v>
      </c>
    </row>
    <row r="501" ht="20.1" customHeight="1" spans="1:6">
      <c r="A501" s="435" t="s">
        <v>937</v>
      </c>
      <c r="B501" s="436" t="s">
        <v>938</v>
      </c>
      <c r="C501" s="362"/>
      <c r="D501" s="362">
        <v>0</v>
      </c>
      <c r="E501" s="321"/>
      <c r="F501" s="434" t="str">
        <f t="shared" si="10"/>
        <v>否</v>
      </c>
    </row>
    <row r="502" ht="20.1" customHeight="1" spans="1:6">
      <c r="A502" s="435" t="s">
        <v>939</v>
      </c>
      <c r="B502" s="436" t="s">
        <v>940</v>
      </c>
      <c r="C502" s="362">
        <v>80</v>
      </c>
      <c r="D502" s="362">
        <v>5107</v>
      </c>
      <c r="E502" s="321">
        <f>D502/C502-1</f>
        <v>62.838</v>
      </c>
      <c r="F502" s="434" t="str">
        <f t="shared" si="10"/>
        <v>是</v>
      </c>
    </row>
    <row r="503" ht="20.1" customHeight="1" spans="1:6">
      <c r="A503" s="433" t="s">
        <v>941</v>
      </c>
      <c r="B503" s="228" t="s">
        <v>942</v>
      </c>
      <c r="C503" s="358">
        <f>SUM(C504:C510)</f>
        <v>13</v>
      </c>
      <c r="D503" s="358">
        <f>SUM(D504:D510)</f>
        <v>100</v>
      </c>
      <c r="E503" s="321">
        <f>D503/C503-1</f>
        <v>6.692</v>
      </c>
      <c r="F503" s="434" t="str">
        <f t="shared" si="10"/>
        <v>是</v>
      </c>
    </row>
    <row r="504" ht="20.1" customHeight="1" spans="1:6">
      <c r="A504" s="435" t="s">
        <v>943</v>
      </c>
      <c r="B504" s="436" t="s">
        <v>138</v>
      </c>
      <c r="C504" s="362"/>
      <c r="D504" s="362">
        <v>0</v>
      </c>
      <c r="E504" s="321"/>
      <c r="F504" s="434" t="str">
        <f t="shared" si="10"/>
        <v>否</v>
      </c>
    </row>
    <row r="505" ht="20.1" customHeight="1" spans="1:6">
      <c r="A505" s="435" t="s">
        <v>944</v>
      </c>
      <c r="B505" s="436" t="s">
        <v>140</v>
      </c>
      <c r="C505" s="362"/>
      <c r="D505" s="362">
        <v>0</v>
      </c>
      <c r="E505" s="321"/>
      <c r="F505" s="434" t="str">
        <f t="shared" si="10"/>
        <v>否</v>
      </c>
    </row>
    <row r="506" ht="20.1" customHeight="1" spans="1:6">
      <c r="A506" s="435" t="s">
        <v>945</v>
      </c>
      <c r="B506" s="436" t="s">
        <v>142</v>
      </c>
      <c r="C506" s="362"/>
      <c r="D506" s="362">
        <v>0</v>
      </c>
      <c r="E506" s="321"/>
      <c r="F506" s="434" t="str">
        <f t="shared" si="10"/>
        <v>否</v>
      </c>
    </row>
    <row r="507" ht="20.1" customHeight="1" spans="1:6">
      <c r="A507" s="435" t="s">
        <v>946</v>
      </c>
      <c r="B507" s="436" t="s">
        <v>947</v>
      </c>
      <c r="C507" s="362"/>
      <c r="D507" s="362">
        <v>10</v>
      </c>
      <c r="E507" s="321"/>
      <c r="F507" s="434" t="str">
        <f t="shared" si="10"/>
        <v>是</v>
      </c>
    </row>
    <row r="508" ht="20.1" customHeight="1" spans="1:6">
      <c r="A508" s="435" t="s">
        <v>948</v>
      </c>
      <c r="B508" s="436" t="s">
        <v>949</v>
      </c>
      <c r="C508" s="362">
        <v>13</v>
      </c>
      <c r="D508" s="362">
        <v>90</v>
      </c>
      <c r="E508" s="321">
        <f>D508/C508-1</f>
        <v>5.923</v>
      </c>
      <c r="F508" s="434" t="str">
        <f t="shared" si="10"/>
        <v>是</v>
      </c>
    </row>
    <row r="509" ht="20.1" customHeight="1" spans="1:6">
      <c r="A509" s="435" t="s">
        <v>950</v>
      </c>
      <c r="B509" s="436" t="s">
        <v>951</v>
      </c>
      <c r="C509" s="362"/>
      <c r="D509" s="362">
        <v>0</v>
      </c>
      <c r="E509" s="321"/>
      <c r="F509" s="434" t="str">
        <f t="shared" si="10"/>
        <v>否</v>
      </c>
    </row>
    <row r="510" ht="20.1" customHeight="1" spans="1:6">
      <c r="A510" s="435" t="s">
        <v>952</v>
      </c>
      <c r="B510" s="436" t="s">
        <v>953</v>
      </c>
      <c r="C510" s="362"/>
      <c r="D510" s="362">
        <v>0</v>
      </c>
      <c r="E510" s="321"/>
      <c r="F510" s="434" t="str">
        <f t="shared" si="10"/>
        <v>否</v>
      </c>
    </row>
    <row r="511" ht="20.1" customHeight="1" spans="1:6">
      <c r="A511" s="433" t="s">
        <v>954</v>
      </c>
      <c r="B511" s="228" t="s">
        <v>955</v>
      </c>
      <c r="C511" s="358">
        <f>SUM(C512:C521)</f>
        <v>58</v>
      </c>
      <c r="D511" s="358">
        <f>SUM(D512:D521)</f>
        <v>202</v>
      </c>
      <c r="E511" s="321">
        <f>D511/C511-1</f>
        <v>2.483</v>
      </c>
      <c r="F511" s="434" t="str">
        <f t="shared" si="10"/>
        <v>是</v>
      </c>
    </row>
    <row r="512" ht="20.1" customHeight="1" spans="1:6">
      <c r="A512" s="435" t="s">
        <v>956</v>
      </c>
      <c r="B512" s="436" t="s">
        <v>138</v>
      </c>
      <c r="C512" s="362"/>
      <c r="D512" s="362"/>
      <c r="E512" s="321"/>
      <c r="F512" s="434" t="str">
        <f t="shared" si="10"/>
        <v>否</v>
      </c>
    </row>
    <row r="513" ht="20.1" customHeight="1" spans="1:6">
      <c r="A513" s="435" t="s">
        <v>957</v>
      </c>
      <c r="B513" s="436" t="s">
        <v>140</v>
      </c>
      <c r="C513" s="362">
        <v>0</v>
      </c>
      <c r="D513" s="362"/>
      <c r="E513" s="321"/>
      <c r="F513" s="434" t="str">
        <f t="shared" si="10"/>
        <v>否</v>
      </c>
    </row>
    <row r="514" ht="20.1" customHeight="1" spans="1:6">
      <c r="A514" s="435" t="s">
        <v>958</v>
      </c>
      <c r="B514" s="436" t="s">
        <v>142</v>
      </c>
      <c r="C514" s="362"/>
      <c r="D514" s="362"/>
      <c r="E514" s="321"/>
      <c r="F514" s="434" t="str">
        <f t="shared" si="10"/>
        <v>否</v>
      </c>
    </row>
    <row r="515" ht="20.1" customHeight="1" spans="1:6">
      <c r="A515" s="435" t="s">
        <v>959</v>
      </c>
      <c r="B515" s="436" t="s">
        <v>960</v>
      </c>
      <c r="C515" s="362"/>
      <c r="D515" s="362"/>
      <c r="E515" s="321"/>
      <c r="F515" s="434" t="str">
        <f t="shared" si="10"/>
        <v>否</v>
      </c>
    </row>
    <row r="516" ht="20.1" customHeight="1" spans="1:6">
      <c r="A516" s="435" t="s">
        <v>961</v>
      </c>
      <c r="B516" s="436" t="s">
        <v>962</v>
      </c>
      <c r="C516" s="362"/>
      <c r="D516" s="362"/>
      <c r="E516" s="321"/>
      <c r="F516" s="434" t="str">
        <f t="shared" si="10"/>
        <v>否</v>
      </c>
    </row>
    <row r="517" ht="20.1" customHeight="1" spans="1:6">
      <c r="A517" s="435" t="s">
        <v>963</v>
      </c>
      <c r="B517" s="436" t="s">
        <v>964</v>
      </c>
      <c r="C517" s="362"/>
      <c r="D517" s="362"/>
      <c r="E517" s="321"/>
      <c r="F517" s="434" t="str">
        <f t="shared" ref="F517:F580" si="11">IF(LEN(A517)=3,"是",IF(B517&lt;&gt;"",IF(SUM(C517:E517)&lt;&gt;0,"是","否"),"是"))</f>
        <v>否</v>
      </c>
    </row>
    <row r="518" ht="20.1" customHeight="1" spans="1:6">
      <c r="A518" s="435" t="s">
        <v>965</v>
      </c>
      <c r="B518" s="436" t="s">
        <v>966</v>
      </c>
      <c r="C518" s="362">
        <v>58</v>
      </c>
      <c r="D518" s="362">
        <v>162</v>
      </c>
      <c r="E518" s="321">
        <f>D518/C518-1</f>
        <v>1.793</v>
      </c>
      <c r="F518" s="434" t="str">
        <f t="shared" si="11"/>
        <v>是</v>
      </c>
    </row>
    <row r="519" ht="20.1" customHeight="1" spans="1:6">
      <c r="A519" s="435" t="s">
        <v>967</v>
      </c>
      <c r="B519" s="436" t="s">
        <v>968</v>
      </c>
      <c r="C519" s="362"/>
      <c r="D519" s="362"/>
      <c r="E519" s="321"/>
      <c r="F519" s="434" t="str">
        <f t="shared" si="11"/>
        <v>否</v>
      </c>
    </row>
    <row r="520" ht="20.1" customHeight="1" spans="1:6">
      <c r="A520" s="435" t="s">
        <v>969</v>
      </c>
      <c r="B520" s="436" t="s">
        <v>970</v>
      </c>
      <c r="C520" s="362"/>
      <c r="D520" s="362"/>
      <c r="E520" s="321"/>
      <c r="F520" s="434" t="str">
        <f t="shared" si="11"/>
        <v>否</v>
      </c>
    </row>
    <row r="521" ht="20.1" customHeight="1" spans="1:6">
      <c r="A521" s="435" t="s">
        <v>971</v>
      </c>
      <c r="B521" s="436" t="s">
        <v>972</v>
      </c>
      <c r="C521" s="362"/>
      <c r="D521" s="362">
        <v>40</v>
      </c>
      <c r="E521" s="321"/>
      <c r="F521" s="434" t="str">
        <f t="shared" si="11"/>
        <v>是</v>
      </c>
    </row>
    <row r="522" ht="20.1" customHeight="1" spans="1:6">
      <c r="A522" s="433" t="s">
        <v>973</v>
      </c>
      <c r="B522" s="228" t="s">
        <v>974</v>
      </c>
      <c r="C522" s="358">
        <f>SUM(C523:C530)</f>
        <v>0</v>
      </c>
      <c r="D522" s="358"/>
      <c r="E522" s="321"/>
      <c r="F522" s="434" t="str">
        <f t="shared" si="11"/>
        <v>否</v>
      </c>
    </row>
    <row r="523" ht="20.1" customHeight="1" spans="1:6">
      <c r="A523" s="435" t="s">
        <v>975</v>
      </c>
      <c r="B523" s="436" t="s">
        <v>138</v>
      </c>
      <c r="C523" s="362">
        <v>0</v>
      </c>
      <c r="D523" s="362"/>
      <c r="E523" s="321"/>
      <c r="F523" s="434" t="str">
        <f t="shared" si="11"/>
        <v>否</v>
      </c>
    </row>
    <row r="524" ht="20.1" customHeight="1" spans="1:6">
      <c r="A524" s="435" t="s">
        <v>976</v>
      </c>
      <c r="B524" s="436" t="s">
        <v>140</v>
      </c>
      <c r="C524" s="362">
        <v>0</v>
      </c>
      <c r="D524" s="362"/>
      <c r="E524" s="321"/>
      <c r="F524" s="434" t="str">
        <f t="shared" si="11"/>
        <v>否</v>
      </c>
    </row>
    <row r="525" ht="20.1" customHeight="1" spans="1:6">
      <c r="A525" s="435" t="s">
        <v>977</v>
      </c>
      <c r="B525" s="436" t="s">
        <v>142</v>
      </c>
      <c r="C525" s="362">
        <v>0</v>
      </c>
      <c r="D525" s="362"/>
      <c r="E525" s="321"/>
      <c r="F525" s="434" t="str">
        <f t="shared" si="11"/>
        <v>否</v>
      </c>
    </row>
    <row r="526" ht="20.1" customHeight="1" spans="1:6">
      <c r="A526" s="435" t="s">
        <v>978</v>
      </c>
      <c r="B526" s="436" t="s">
        <v>979</v>
      </c>
      <c r="C526" s="362">
        <v>0</v>
      </c>
      <c r="D526" s="362"/>
      <c r="E526" s="321"/>
      <c r="F526" s="434" t="str">
        <f t="shared" si="11"/>
        <v>否</v>
      </c>
    </row>
    <row r="527" ht="20.1" customHeight="1" spans="1:6">
      <c r="A527" s="435" t="s">
        <v>980</v>
      </c>
      <c r="B527" s="436" t="s">
        <v>981</v>
      </c>
      <c r="C527" s="362"/>
      <c r="D527" s="362"/>
      <c r="E527" s="321"/>
      <c r="F527" s="434" t="str">
        <f t="shared" si="11"/>
        <v>否</v>
      </c>
    </row>
    <row r="528" ht="20.1" customHeight="1" spans="1:6">
      <c r="A528" s="435" t="s">
        <v>982</v>
      </c>
      <c r="B528" s="436" t="s">
        <v>983</v>
      </c>
      <c r="C528" s="362">
        <v>0</v>
      </c>
      <c r="D528" s="362"/>
      <c r="E528" s="321"/>
      <c r="F528" s="434" t="str">
        <f t="shared" si="11"/>
        <v>否</v>
      </c>
    </row>
    <row r="529" ht="20.1" customHeight="1" spans="1:6">
      <c r="A529" s="435" t="s">
        <v>984</v>
      </c>
      <c r="B529" s="436" t="s">
        <v>985</v>
      </c>
      <c r="C529" s="362"/>
      <c r="D529" s="362"/>
      <c r="E529" s="321"/>
      <c r="F529" s="434" t="str">
        <f t="shared" si="11"/>
        <v>否</v>
      </c>
    </row>
    <row r="530" ht="20.1" customHeight="1" spans="1:6">
      <c r="A530" s="435" t="s">
        <v>986</v>
      </c>
      <c r="B530" s="436" t="s">
        <v>987</v>
      </c>
      <c r="C530" s="362">
        <v>0</v>
      </c>
      <c r="D530" s="362"/>
      <c r="E530" s="321"/>
      <c r="F530" s="434" t="str">
        <f t="shared" si="11"/>
        <v>否</v>
      </c>
    </row>
    <row r="531" ht="20.1" customHeight="1" spans="1:6">
      <c r="A531" s="433" t="s">
        <v>988</v>
      </c>
      <c r="B531" s="228" t="s">
        <v>989</v>
      </c>
      <c r="C531" s="358">
        <f>SUM(C532:C540)</f>
        <v>1128</v>
      </c>
      <c r="D531" s="358">
        <f>SUM(D532:D540)</f>
        <v>1073</v>
      </c>
      <c r="E531" s="321">
        <f>D531/C531-1</f>
        <v>-0.049</v>
      </c>
      <c r="F531" s="434" t="str">
        <f t="shared" si="11"/>
        <v>是</v>
      </c>
    </row>
    <row r="532" ht="20.1" customHeight="1" spans="1:6">
      <c r="A532" s="435" t="s">
        <v>990</v>
      </c>
      <c r="B532" s="436" t="s">
        <v>138</v>
      </c>
      <c r="C532" s="362"/>
      <c r="D532" s="362">
        <v>0</v>
      </c>
      <c r="E532" s="321"/>
      <c r="F532" s="434" t="str">
        <f t="shared" si="11"/>
        <v>否</v>
      </c>
    </row>
    <row r="533" ht="20.1" customHeight="1" spans="1:6">
      <c r="A533" s="435" t="s">
        <v>991</v>
      </c>
      <c r="B533" s="436" t="s">
        <v>140</v>
      </c>
      <c r="C533" s="362"/>
      <c r="D533" s="362">
        <v>0</v>
      </c>
      <c r="E533" s="321"/>
      <c r="F533" s="434" t="str">
        <f t="shared" si="11"/>
        <v>否</v>
      </c>
    </row>
    <row r="534" ht="20.1" customHeight="1" spans="1:6">
      <c r="A534" s="435" t="s">
        <v>992</v>
      </c>
      <c r="B534" s="436" t="s">
        <v>142</v>
      </c>
      <c r="C534" s="362"/>
      <c r="D534" s="362">
        <v>0</v>
      </c>
      <c r="E534" s="321"/>
      <c r="F534" s="434" t="str">
        <f t="shared" si="11"/>
        <v>否</v>
      </c>
    </row>
    <row r="535" ht="20.1" customHeight="1" spans="1:6">
      <c r="A535" s="435" t="s">
        <v>993</v>
      </c>
      <c r="B535" s="436" t="s">
        <v>994</v>
      </c>
      <c r="C535" s="362"/>
      <c r="D535" s="362">
        <v>0</v>
      </c>
      <c r="E535" s="321"/>
      <c r="F535" s="434" t="str">
        <f t="shared" si="11"/>
        <v>否</v>
      </c>
    </row>
    <row r="536" ht="20.1" customHeight="1" spans="1:6">
      <c r="A536" s="435" t="s">
        <v>995</v>
      </c>
      <c r="B536" s="436" t="s">
        <v>996</v>
      </c>
      <c r="C536" s="362"/>
      <c r="D536" s="362">
        <v>0</v>
      </c>
      <c r="E536" s="321"/>
      <c r="F536" s="434" t="str">
        <f t="shared" si="11"/>
        <v>否</v>
      </c>
    </row>
    <row r="537" ht="20.1" customHeight="1" spans="1:6">
      <c r="A537" s="435" t="s">
        <v>997</v>
      </c>
      <c r="B537" s="436" t="s">
        <v>998</v>
      </c>
      <c r="C537" s="362"/>
      <c r="D537" s="362"/>
      <c r="E537" s="321"/>
      <c r="F537" s="434" t="str">
        <f t="shared" si="11"/>
        <v>否</v>
      </c>
    </row>
    <row r="538" ht="20.1" customHeight="1" spans="1:6">
      <c r="A538" s="440" t="s">
        <v>999</v>
      </c>
      <c r="B538" s="436" t="s">
        <v>1000</v>
      </c>
      <c r="C538" s="362"/>
      <c r="D538" s="362"/>
      <c r="E538" s="321"/>
      <c r="F538" s="434" t="str">
        <f t="shared" si="11"/>
        <v>否</v>
      </c>
    </row>
    <row r="539" ht="20.1" customHeight="1" spans="1:6">
      <c r="A539" s="440" t="s">
        <v>1001</v>
      </c>
      <c r="B539" s="436" t="s">
        <v>1002</v>
      </c>
      <c r="C539" s="362">
        <v>429</v>
      </c>
      <c r="D539" s="362">
        <v>306</v>
      </c>
      <c r="E539" s="321">
        <f>D539/C539-1</f>
        <v>-0.287</v>
      </c>
      <c r="F539" s="434" t="str">
        <f t="shared" si="11"/>
        <v>是</v>
      </c>
    </row>
    <row r="540" ht="20.1" customHeight="1" spans="1:6">
      <c r="A540" s="435" t="s">
        <v>1003</v>
      </c>
      <c r="B540" s="436" t="s">
        <v>1004</v>
      </c>
      <c r="C540" s="362">
        <v>699</v>
      </c>
      <c r="D540" s="362">
        <v>767</v>
      </c>
      <c r="E540" s="321">
        <f>D540/C540-1</f>
        <v>0.097</v>
      </c>
      <c r="F540" s="434" t="str">
        <f t="shared" si="11"/>
        <v>是</v>
      </c>
    </row>
    <row r="541" ht="20.1" customHeight="1" spans="1:6">
      <c r="A541" s="433" t="s">
        <v>1005</v>
      </c>
      <c r="B541" s="228" t="s">
        <v>1006</v>
      </c>
      <c r="C541" s="358">
        <f>SUM(C542:C544)</f>
        <v>1906</v>
      </c>
      <c r="D541" s="358">
        <f>SUM(D542:D544)</f>
        <v>141</v>
      </c>
      <c r="E541" s="321">
        <f>D541/C541-1</f>
        <v>-0.926</v>
      </c>
      <c r="F541" s="434" t="str">
        <f t="shared" si="11"/>
        <v>是</v>
      </c>
    </row>
    <row r="542" ht="20.1" customHeight="1" spans="1:6">
      <c r="A542" s="435" t="s">
        <v>1007</v>
      </c>
      <c r="B542" s="436" t="s">
        <v>1008</v>
      </c>
      <c r="C542" s="362"/>
      <c r="D542" s="362"/>
      <c r="E542" s="321"/>
      <c r="F542" s="434" t="str">
        <f t="shared" si="11"/>
        <v>否</v>
      </c>
    </row>
    <row r="543" ht="20.1" customHeight="1" spans="1:6">
      <c r="A543" s="435" t="s">
        <v>1009</v>
      </c>
      <c r="B543" s="436" t="s">
        <v>1010</v>
      </c>
      <c r="C543" s="362"/>
      <c r="D543" s="362">
        <v>40</v>
      </c>
      <c r="E543" s="321"/>
      <c r="F543" s="434" t="str">
        <f t="shared" si="11"/>
        <v>是</v>
      </c>
    </row>
    <row r="544" ht="20.1" customHeight="1" spans="1:6">
      <c r="A544" s="435" t="s">
        <v>1011</v>
      </c>
      <c r="B544" s="436" t="s">
        <v>1012</v>
      </c>
      <c r="C544" s="362">
        <v>1906</v>
      </c>
      <c r="D544" s="362">
        <v>101</v>
      </c>
      <c r="E544" s="321">
        <f>D544/C544-1</f>
        <v>-0.947</v>
      </c>
      <c r="F544" s="434" t="str">
        <f t="shared" si="11"/>
        <v>是</v>
      </c>
    </row>
    <row r="545" ht="20.1" customHeight="1" spans="1:6">
      <c r="A545" s="433" t="s">
        <v>82</v>
      </c>
      <c r="B545" s="228" t="s">
        <v>83</v>
      </c>
      <c r="C545" s="358">
        <f>SUM(C546,C565,C573,C575,,C584,C588,C598,C607,C614,C622,C631,C636,C639,C642,C648,C660,C668,C671,C655,C651)</f>
        <v>61898</v>
      </c>
      <c r="D545" s="358">
        <f>SUM(D546,D565,D573,D575,,D584,D588,D598,D607,D614,D622,D631,D636,D639,D642,D648,D660,D668,D671,D655,D651)</f>
        <v>78771</v>
      </c>
      <c r="E545" s="321">
        <f>D545/C545-1</f>
        <v>0.273</v>
      </c>
      <c r="F545" s="434" t="str">
        <f t="shared" si="11"/>
        <v>是</v>
      </c>
    </row>
    <row r="546" ht="20.1" customHeight="1" spans="1:6">
      <c r="A546" s="433" t="s">
        <v>1013</v>
      </c>
      <c r="B546" s="228" t="s">
        <v>1014</v>
      </c>
      <c r="C546" s="358">
        <f>SUM(C547:C564)</f>
        <v>1255</v>
      </c>
      <c r="D546" s="358">
        <f>SUM(D547:D564)</f>
        <v>1678</v>
      </c>
      <c r="E546" s="321">
        <f>D546/C546-1</f>
        <v>0.337</v>
      </c>
      <c r="F546" s="434" t="str">
        <f t="shared" si="11"/>
        <v>是</v>
      </c>
    </row>
    <row r="547" ht="20.1" customHeight="1" spans="1:6">
      <c r="A547" s="435" t="s">
        <v>1015</v>
      </c>
      <c r="B547" s="436" t="s">
        <v>138</v>
      </c>
      <c r="C547" s="362">
        <v>1012</v>
      </c>
      <c r="D547" s="362">
        <v>1122</v>
      </c>
      <c r="E547" s="321">
        <f>D547/C547-1</f>
        <v>0.109</v>
      </c>
      <c r="F547" s="434" t="str">
        <f t="shared" si="11"/>
        <v>是</v>
      </c>
    </row>
    <row r="548" ht="20.1" customHeight="1" spans="1:6">
      <c r="A548" s="435" t="s">
        <v>1016</v>
      </c>
      <c r="B548" s="436" t="s">
        <v>140</v>
      </c>
      <c r="C548" s="362"/>
      <c r="D548" s="362">
        <v>0</v>
      </c>
      <c r="E548" s="321"/>
      <c r="F548" s="434" t="str">
        <f t="shared" si="11"/>
        <v>否</v>
      </c>
    </row>
    <row r="549" ht="20.1" customHeight="1" spans="1:6">
      <c r="A549" s="435" t="s">
        <v>1017</v>
      </c>
      <c r="B549" s="436" t="s">
        <v>142</v>
      </c>
      <c r="C549" s="362"/>
      <c r="D549" s="362">
        <v>0</v>
      </c>
      <c r="E549" s="321"/>
      <c r="F549" s="434" t="str">
        <f t="shared" si="11"/>
        <v>否</v>
      </c>
    </row>
    <row r="550" ht="20.1" customHeight="1" spans="1:6">
      <c r="A550" s="435" t="s">
        <v>1018</v>
      </c>
      <c r="B550" s="436" t="s">
        <v>1019</v>
      </c>
      <c r="C550" s="362"/>
      <c r="D550" s="362">
        <v>0</v>
      </c>
      <c r="E550" s="321"/>
      <c r="F550" s="434" t="str">
        <f t="shared" si="11"/>
        <v>否</v>
      </c>
    </row>
    <row r="551" ht="20.1" customHeight="1" spans="1:6">
      <c r="A551" s="435" t="s">
        <v>1020</v>
      </c>
      <c r="B551" s="436" t="s">
        <v>1021</v>
      </c>
      <c r="C551" s="362"/>
      <c r="D551" s="362">
        <v>277</v>
      </c>
      <c r="E551" s="321"/>
      <c r="F551" s="434" t="str">
        <f t="shared" si="11"/>
        <v>是</v>
      </c>
    </row>
    <row r="552" ht="20.1" customHeight="1" spans="1:6">
      <c r="A552" s="435" t="s">
        <v>1022</v>
      </c>
      <c r="B552" s="436" t="s">
        <v>1023</v>
      </c>
      <c r="C552" s="362"/>
      <c r="D552" s="362">
        <v>0</v>
      </c>
      <c r="E552" s="321"/>
      <c r="F552" s="434" t="str">
        <f t="shared" si="11"/>
        <v>否</v>
      </c>
    </row>
    <row r="553" ht="20.1" customHeight="1" spans="1:6">
      <c r="A553" s="435" t="s">
        <v>1024</v>
      </c>
      <c r="B553" s="436" t="s">
        <v>1025</v>
      </c>
      <c r="C553" s="362">
        <v>8</v>
      </c>
      <c r="D553" s="362">
        <v>7</v>
      </c>
      <c r="E553" s="321">
        <f>D553/C553-1</f>
        <v>-0.125</v>
      </c>
      <c r="F553" s="434" t="str">
        <f t="shared" si="11"/>
        <v>是</v>
      </c>
    </row>
    <row r="554" ht="20.1" customHeight="1" spans="1:6">
      <c r="A554" s="435" t="s">
        <v>1026</v>
      </c>
      <c r="B554" s="436" t="s">
        <v>238</v>
      </c>
      <c r="C554" s="362"/>
      <c r="D554" s="362">
        <v>0</v>
      </c>
      <c r="E554" s="321"/>
      <c r="F554" s="434" t="str">
        <f t="shared" si="11"/>
        <v>否</v>
      </c>
    </row>
    <row r="555" ht="20.1" customHeight="1" spans="1:6">
      <c r="A555" s="435" t="s">
        <v>1027</v>
      </c>
      <c r="B555" s="436" t="s">
        <v>1028</v>
      </c>
      <c r="C555" s="362"/>
      <c r="D555" s="362">
        <v>0</v>
      </c>
      <c r="E555" s="321"/>
      <c r="F555" s="434" t="str">
        <f t="shared" si="11"/>
        <v>否</v>
      </c>
    </row>
    <row r="556" ht="20.1" customHeight="1" spans="1:6">
      <c r="A556" s="435" t="s">
        <v>1029</v>
      </c>
      <c r="B556" s="436" t="s">
        <v>1030</v>
      </c>
      <c r="C556" s="362"/>
      <c r="D556" s="362">
        <v>0</v>
      </c>
      <c r="E556" s="321"/>
      <c r="F556" s="434" t="str">
        <f t="shared" si="11"/>
        <v>否</v>
      </c>
    </row>
    <row r="557" ht="20.1" customHeight="1" spans="1:6">
      <c r="A557" s="435" t="s">
        <v>1031</v>
      </c>
      <c r="B557" s="436" t="s">
        <v>1032</v>
      </c>
      <c r="C557" s="362"/>
      <c r="D557" s="362">
        <v>0</v>
      </c>
      <c r="E557" s="321"/>
      <c r="F557" s="434" t="str">
        <f t="shared" si="11"/>
        <v>否</v>
      </c>
    </row>
    <row r="558" ht="20.1" customHeight="1" spans="1:6">
      <c r="A558" s="435" t="s">
        <v>1033</v>
      </c>
      <c r="B558" s="436" t="s">
        <v>1034</v>
      </c>
      <c r="C558" s="362"/>
      <c r="D558" s="362">
        <v>0</v>
      </c>
      <c r="E558" s="321"/>
      <c r="F558" s="434" t="str">
        <f t="shared" si="11"/>
        <v>否</v>
      </c>
    </row>
    <row r="559" ht="20.1" customHeight="1" spans="1:6">
      <c r="A559" s="437">
        <v>2080113</v>
      </c>
      <c r="B559" s="439" t="s">
        <v>304</v>
      </c>
      <c r="C559" s="362"/>
      <c r="D559" s="362">
        <v>0</v>
      </c>
      <c r="E559" s="321"/>
      <c r="F559" s="434" t="str">
        <f t="shared" si="11"/>
        <v>否</v>
      </c>
    </row>
    <row r="560" ht="20.1" customHeight="1" spans="1:6">
      <c r="A560" s="437">
        <v>2080114</v>
      </c>
      <c r="B560" s="439" t="s">
        <v>306</v>
      </c>
      <c r="C560" s="362"/>
      <c r="D560" s="362">
        <v>0</v>
      </c>
      <c r="E560" s="321"/>
      <c r="F560" s="434" t="str">
        <f t="shared" si="11"/>
        <v>否</v>
      </c>
    </row>
    <row r="561" ht="20.1" customHeight="1" spans="1:6">
      <c r="A561" s="437">
        <v>2080115</v>
      </c>
      <c r="B561" s="439" t="s">
        <v>308</v>
      </c>
      <c r="C561" s="362"/>
      <c r="D561" s="362">
        <v>0</v>
      </c>
      <c r="E561" s="321"/>
      <c r="F561" s="434" t="str">
        <f t="shared" si="11"/>
        <v>否</v>
      </c>
    </row>
    <row r="562" ht="20.1" customHeight="1" spans="1:6">
      <c r="A562" s="437">
        <v>2080116</v>
      </c>
      <c r="B562" s="439" t="s">
        <v>310</v>
      </c>
      <c r="C562" s="362"/>
      <c r="D562" s="362">
        <v>0</v>
      </c>
      <c r="E562" s="321"/>
      <c r="F562" s="434" t="str">
        <f t="shared" si="11"/>
        <v>否</v>
      </c>
    </row>
    <row r="563" ht="20.1" customHeight="1" spans="1:6">
      <c r="A563" s="437">
        <v>2080150</v>
      </c>
      <c r="B563" s="439" t="s">
        <v>156</v>
      </c>
      <c r="C563" s="362"/>
      <c r="D563" s="362">
        <v>0</v>
      </c>
      <c r="E563" s="321"/>
      <c r="F563" s="434" t="str">
        <f t="shared" si="11"/>
        <v>否</v>
      </c>
    </row>
    <row r="564" ht="20.1" customHeight="1" spans="1:6">
      <c r="A564" s="435" t="s">
        <v>1035</v>
      </c>
      <c r="B564" s="436" t="s">
        <v>1036</v>
      </c>
      <c r="C564" s="362">
        <v>235</v>
      </c>
      <c r="D564" s="362">
        <v>272</v>
      </c>
      <c r="E564" s="321">
        <f>D564/C564-1</f>
        <v>0.157</v>
      </c>
      <c r="F564" s="434" t="str">
        <f t="shared" si="11"/>
        <v>是</v>
      </c>
    </row>
    <row r="565" ht="20.1" customHeight="1" spans="1:6">
      <c r="A565" s="433" t="s">
        <v>1037</v>
      </c>
      <c r="B565" s="228" t="s">
        <v>1038</v>
      </c>
      <c r="C565" s="358">
        <f>SUM(C566:C572)</f>
        <v>631</v>
      </c>
      <c r="D565" s="358">
        <f>SUM(D566:D572)</f>
        <v>1346</v>
      </c>
      <c r="E565" s="321">
        <f t="shared" ref="E565:E572" si="12">D565/C565-1</f>
        <v>1.133</v>
      </c>
      <c r="F565" s="434" t="str">
        <f t="shared" si="11"/>
        <v>是</v>
      </c>
    </row>
    <row r="566" ht="20.1" customHeight="1" spans="1:6">
      <c r="A566" s="435" t="s">
        <v>1039</v>
      </c>
      <c r="B566" s="436" t="s">
        <v>138</v>
      </c>
      <c r="C566" s="362">
        <v>448</v>
      </c>
      <c r="D566" s="362">
        <v>616</v>
      </c>
      <c r="E566" s="321">
        <f t="shared" si="12"/>
        <v>0.375</v>
      </c>
      <c r="F566" s="434" t="str">
        <f t="shared" si="11"/>
        <v>是</v>
      </c>
    </row>
    <row r="567" ht="20.1" customHeight="1" spans="1:6">
      <c r="A567" s="435" t="s">
        <v>1040</v>
      </c>
      <c r="B567" s="436" t="s">
        <v>140</v>
      </c>
      <c r="C567" s="362">
        <v>134</v>
      </c>
      <c r="D567" s="362">
        <v>100</v>
      </c>
      <c r="E567" s="321">
        <f t="shared" si="12"/>
        <v>-0.254</v>
      </c>
      <c r="F567" s="434" t="str">
        <f t="shared" si="11"/>
        <v>是</v>
      </c>
    </row>
    <row r="568" ht="20.1" customHeight="1" spans="1:6">
      <c r="A568" s="435" t="s">
        <v>1041</v>
      </c>
      <c r="B568" s="436" t="s">
        <v>142</v>
      </c>
      <c r="C568" s="362"/>
      <c r="D568" s="362">
        <v>0</v>
      </c>
      <c r="E568" s="321"/>
      <c r="F568" s="434" t="str">
        <f t="shared" si="11"/>
        <v>否</v>
      </c>
    </row>
    <row r="569" ht="20.1" customHeight="1" spans="1:6">
      <c r="A569" s="435" t="s">
        <v>1042</v>
      </c>
      <c r="B569" s="436" t="s">
        <v>1043</v>
      </c>
      <c r="C569" s="362"/>
      <c r="D569" s="362">
        <v>0</v>
      </c>
      <c r="E569" s="321"/>
      <c r="F569" s="434" t="str">
        <f t="shared" si="11"/>
        <v>否</v>
      </c>
    </row>
    <row r="570" ht="20.1" customHeight="1" spans="1:6">
      <c r="A570" s="435" t="s">
        <v>1044</v>
      </c>
      <c r="B570" s="436" t="s">
        <v>1045</v>
      </c>
      <c r="C570" s="362"/>
      <c r="D570" s="362">
        <v>10</v>
      </c>
      <c r="E570" s="321"/>
      <c r="F570" s="434" t="str">
        <f t="shared" si="11"/>
        <v>是</v>
      </c>
    </row>
    <row r="571" ht="20.1" customHeight="1" spans="1:6">
      <c r="A571" s="435" t="s">
        <v>1046</v>
      </c>
      <c r="B571" s="436" t="s">
        <v>1047</v>
      </c>
      <c r="C571" s="362"/>
      <c r="D571" s="362"/>
      <c r="E571" s="321"/>
      <c r="F571" s="434" t="str">
        <f t="shared" si="11"/>
        <v>否</v>
      </c>
    </row>
    <row r="572" ht="20.1" customHeight="1" spans="1:6">
      <c r="A572" s="435" t="s">
        <v>1048</v>
      </c>
      <c r="B572" s="436" t="s">
        <v>1049</v>
      </c>
      <c r="C572" s="362">
        <v>49</v>
      </c>
      <c r="D572" s="362">
        <v>620</v>
      </c>
      <c r="E572" s="321">
        <f t="shared" si="12"/>
        <v>11.653</v>
      </c>
      <c r="F572" s="434" t="str">
        <f t="shared" si="11"/>
        <v>是</v>
      </c>
    </row>
    <row r="573" ht="20.1" customHeight="1" spans="1:6">
      <c r="A573" s="433" t="s">
        <v>1050</v>
      </c>
      <c r="B573" s="228" t="s">
        <v>1051</v>
      </c>
      <c r="C573" s="358"/>
      <c r="D573" s="358"/>
      <c r="E573" s="321"/>
      <c r="F573" s="434" t="str">
        <f t="shared" si="11"/>
        <v>否</v>
      </c>
    </row>
    <row r="574" ht="20.1" customHeight="1" spans="1:6">
      <c r="A574" s="435" t="s">
        <v>1052</v>
      </c>
      <c r="B574" s="436" t="s">
        <v>1053</v>
      </c>
      <c r="C574" s="362"/>
      <c r="D574" s="362"/>
      <c r="E574" s="321"/>
      <c r="F574" s="434" t="str">
        <f t="shared" si="11"/>
        <v>否</v>
      </c>
    </row>
    <row r="575" ht="20.1" customHeight="1" spans="1:6">
      <c r="A575" s="433" t="s">
        <v>1054</v>
      </c>
      <c r="B575" s="228" t="s">
        <v>1055</v>
      </c>
      <c r="C575" s="358">
        <f>SUM(C576:C583)</f>
        <v>29160</v>
      </c>
      <c r="D575" s="358">
        <f>SUM(D576:D583)</f>
        <v>41285</v>
      </c>
      <c r="E575" s="321">
        <f>D575/C575-1</f>
        <v>0.416</v>
      </c>
      <c r="F575" s="434" t="str">
        <f t="shared" si="11"/>
        <v>是</v>
      </c>
    </row>
    <row r="576" ht="20.1" customHeight="1" spans="1:6">
      <c r="A576" s="435" t="s">
        <v>1056</v>
      </c>
      <c r="B576" s="436" t="s">
        <v>1057</v>
      </c>
      <c r="C576" s="362">
        <v>3257</v>
      </c>
      <c r="D576" s="362">
        <v>3195</v>
      </c>
      <c r="E576" s="321">
        <f t="shared" ref="E576:E582" si="13">D576/C576-1</f>
        <v>-0.019</v>
      </c>
      <c r="F576" s="434" t="str">
        <f t="shared" si="11"/>
        <v>是</v>
      </c>
    </row>
    <row r="577" ht="20.1" customHeight="1" spans="1:6">
      <c r="A577" s="435" t="s">
        <v>1058</v>
      </c>
      <c r="B577" s="436" t="s">
        <v>1059</v>
      </c>
      <c r="C577" s="362">
        <v>5103</v>
      </c>
      <c r="D577" s="362">
        <v>6298</v>
      </c>
      <c r="E577" s="321">
        <f t="shared" si="13"/>
        <v>0.234</v>
      </c>
      <c r="F577" s="434" t="str">
        <f t="shared" si="11"/>
        <v>是</v>
      </c>
    </row>
    <row r="578" ht="20.1" customHeight="1" spans="1:6">
      <c r="A578" s="435" t="s">
        <v>1060</v>
      </c>
      <c r="B578" s="436" t="s">
        <v>1061</v>
      </c>
      <c r="C578" s="362"/>
      <c r="D578" s="362">
        <v>0</v>
      </c>
      <c r="E578" s="321"/>
      <c r="F578" s="434" t="str">
        <f t="shared" si="11"/>
        <v>否</v>
      </c>
    </row>
    <row r="579" ht="20.1" customHeight="1" spans="1:6">
      <c r="A579" s="435" t="s">
        <v>1062</v>
      </c>
      <c r="B579" s="436" t="s">
        <v>1063</v>
      </c>
      <c r="C579" s="362">
        <v>15491</v>
      </c>
      <c r="D579" s="362">
        <v>18196</v>
      </c>
      <c r="E579" s="321">
        <f t="shared" si="13"/>
        <v>0.175</v>
      </c>
      <c r="F579" s="434" t="str">
        <f t="shared" si="11"/>
        <v>是</v>
      </c>
    </row>
    <row r="580" ht="20.1" customHeight="1" spans="1:6">
      <c r="A580" s="435" t="s">
        <v>1064</v>
      </c>
      <c r="B580" s="436" t="s">
        <v>1065</v>
      </c>
      <c r="C580" s="362">
        <v>2686</v>
      </c>
      <c r="D580" s="362">
        <v>4373</v>
      </c>
      <c r="E580" s="321">
        <f t="shared" si="13"/>
        <v>0.628</v>
      </c>
      <c r="F580" s="434" t="str">
        <f t="shared" si="11"/>
        <v>是</v>
      </c>
    </row>
    <row r="581" ht="20.1" customHeight="1" spans="1:6">
      <c r="A581" s="435" t="s">
        <v>1066</v>
      </c>
      <c r="B581" s="436" t="s">
        <v>1067</v>
      </c>
      <c r="C581" s="362">
        <v>2623</v>
      </c>
      <c r="D581" s="362">
        <v>2623</v>
      </c>
      <c r="E581" s="321">
        <f t="shared" si="13"/>
        <v>0</v>
      </c>
      <c r="F581" s="434" t="str">
        <f t="shared" ref="F581:F644" si="14">IF(LEN(A581)=3,"是",IF(B581&lt;&gt;"",IF(SUM(C581:E581)&lt;&gt;0,"是","否"),"是"))</f>
        <v>是</v>
      </c>
    </row>
    <row r="582" s="428" customFormat="1" ht="20.1" customHeight="1" spans="1:6">
      <c r="A582" s="437">
        <v>2080508</v>
      </c>
      <c r="B582" s="439" t="s">
        <v>1068</v>
      </c>
      <c r="C582" s="362"/>
      <c r="D582" s="362">
        <v>6600</v>
      </c>
      <c r="E582" s="321"/>
      <c r="F582" s="434" t="str">
        <f t="shared" si="14"/>
        <v>是</v>
      </c>
    </row>
    <row r="583" ht="20.1" customHeight="1" spans="1:6">
      <c r="A583" s="435" t="s">
        <v>1069</v>
      </c>
      <c r="B583" s="436" t="s">
        <v>1070</v>
      </c>
      <c r="C583" s="362"/>
      <c r="D583" s="362">
        <v>0</v>
      </c>
      <c r="E583" s="321"/>
      <c r="F583" s="434" t="str">
        <f t="shared" si="14"/>
        <v>否</v>
      </c>
    </row>
    <row r="584" ht="20.1" customHeight="1" spans="1:6">
      <c r="A584" s="433" t="s">
        <v>1071</v>
      </c>
      <c r="B584" s="228" t="s">
        <v>1072</v>
      </c>
      <c r="C584" s="358"/>
      <c r="D584" s="358"/>
      <c r="E584" s="321"/>
      <c r="F584" s="434" t="str">
        <f t="shared" si="14"/>
        <v>否</v>
      </c>
    </row>
    <row r="585" ht="20.1" customHeight="1" spans="1:6">
      <c r="A585" s="435" t="s">
        <v>1073</v>
      </c>
      <c r="B585" s="436" t="s">
        <v>1074</v>
      </c>
      <c r="C585" s="362"/>
      <c r="D585" s="362"/>
      <c r="E585" s="321"/>
      <c r="F585" s="434" t="str">
        <f t="shared" si="14"/>
        <v>否</v>
      </c>
    </row>
    <row r="586" ht="20.1" customHeight="1" spans="1:6">
      <c r="A586" s="435" t="s">
        <v>1075</v>
      </c>
      <c r="B586" s="436" t="s">
        <v>1076</v>
      </c>
      <c r="C586" s="362"/>
      <c r="D586" s="362"/>
      <c r="E586" s="321"/>
      <c r="F586" s="434" t="str">
        <f t="shared" si="14"/>
        <v>否</v>
      </c>
    </row>
    <row r="587" ht="20.1" customHeight="1" spans="1:6">
      <c r="A587" s="435" t="s">
        <v>1077</v>
      </c>
      <c r="B587" s="436" t="s">
        <v>1078</v>
      </c>
      <c r="C587" s="362"/>
      <c r="D587" s="362"/>
      <c r="E587" s="321"/>
      <c r="F587" s="434" t="str">
        <f t="shared" si="14"/>
        <v>否</v>
      </c>
    </row>
    <row r="588" ht="20.1" customHeight="1" spans="1:6">
      <c r="A588" s="433" t="s">
        <v>1079</v>
      </c>
      <c r="B588" s="228" t="s">
        <v>1080</v>
      </c>
      <c r="C588" s="358">
        <f>SUM(C589:C597)</f>
        <v>2909</v>
      </c>
      <c r="D588" s="358">
        <f>SUM(D589:D597)</f>
        <v>3679</v>
      </c>
      <c r="E588" s="321">
        <f>D588/C588-1</f>
        <v>0.265</v>
      </c>
      <c r="F588" s="434" t="str">
        <f t="shared" si="14"/>
        <v>是</v>
      </c>
    </row>
    <row r="589" ht="20.1" customHeight="1" spans="1:6">
      <c r="A589" s="435" t="s">
        <v>1081</v>
      </c>
      <c r="B589" s="436" t="s">
        <v>1082</v>
      </c>
      <c r="C589" s="362">
        <v>1698</v>
      </c>
      <c r="D589" s="362">
        <v>2226</v>
      </c>
      <c r="E589" s="321">
        <f t="shared" ref="E589:E606" si="15">D589/C589-1</f>
        <v>0.311</v>
      </c>
      <c r="F589" s="434" t="str">
        <f t="shared" si="14"/>
        <v>是</v>
      </c>
    </row>
    <row r="590" ht="20.1" customHeight="1" spans="1:6">
      <c r="A590" s="435" t="s">
        <v>1083</v>
      </c>
      <c r="B590" s="436" t="s">
        <v>1084</v>
      </c>
      <c r="C590" s="362"/>
      <c r="D590" s="362">
        <v>139</v>
      </c>
      <c r="E590" s="321"/>
      <c r="F590" s="434" t="str">
        <f t="shared" si="14"/>
        <v>是</v>
      </c>
    </row>
    <row r="591" ht="20.1" customHeight="1" spans="1:6">
      <c r="A591" s="435" t="s">
        <v>1085</v>
      </c>
      <c r="B591" s="436" t="s">
        <v>1086</v>
      </c>
      <c r="C591" s="362"/>
      <c r="D591" s="362">
        <v>0</v>
      </c>
      <c r="E591" s="321"/>
      <c r="F591" s="434" t="str">
        <f t="shared" si="14"/>
        <v>否</v>
      </c>
    </row>
    <row r="592" ht="20.1" customHeight="1" spans="1:6">
      <c r="A592" s="435" t="s">
        <v>1087</v>
      </c>
      <c r="B592" s="436" t="s">
        <v>1088</v>
      </c>
      <c r="C592" s="362"/>
      <c r="D592" s="362">
        <v>0</v>
      </c>
      <c r="E592" s="321"/>
      <c r="F592" s="434" t="str">
        <f t="shared" si="14"/>
        <v>否</v>
      </c>
    </row>
    <row r="593" ht="20.1" customHeight="1" spans="1:6">
      <c r="A593" s="435" t="s">
        <v>1089</v>
      </c>
      <c r="B593" s="436" t="s">
        <v>1090</v>
      </c>
      <c r="C593" s="362"/>
      <c r="D593" s="362">
        <v>0</v>
      </c>
      <c r="E593" s="321"/>
      <c r="F593" s="434" t="str">
        <f t="shared" si="14"/>
        <v>否</v>
      </c>
    </row>
    <row r="594" ht="20.1" customHeight="1" spans="1:6">
      <c r="A594" s="435" t="s">
        <v>1091</v>
      </c>
      <c r="B594" s="436" t="s">
        <v>1092</v>
      </c>
      <c r="C594" s="362">
        <v>123</v>
      </c>
      <c r="D594" s="362">
        <v>116</v>
      </c>
      <c r="E594" s="321">
        <f t="shared" si="15"/>
        <v>-0.057</v>
      </c>
      <c r="F594" s="434" t="str">
        <f t="shared" si="14"/>
        <v>是</v>
      </c>
    </row>
    <row r="595" ht="20.1" customHeight="1" spans="1:6">
      <c r="A595" s="435" t="s">
        <v>1093</v>
      </c>
      <c r="B595" s="436" t="s">
        <v>1094</v>
      </c>
      <c r="C595" s="362"/>
      <c r="D595" s="362">
        <v>0</v>
      </c>
      <c r="E595" s="321"/>
      <c r="F595" s="434" t="str">
        <f t="shared" si="14"/>
        <v>否</v>
      </c>
    </row>
    <row r="596" ht="20.1" customHeight="1" spans="1:6">
      <c r="A596" s="435" t="s">
        <v>1095</v>
      </c>
      <c r="B596" s="436" t="s">
        <v>1096</v>
      </c>
      <c r="C596" s="362">
        <v>97</v>
      </c>
      <c r="D596" s="362">
        <v>102</v>
      </c>
      <c r="E596" s="321">
        <f t="shared" si="15"/>
        <v>0.052</v>
      </c>
      <c r="F596" s="434" t="str">
        <f t="shared" si="14"/>
        <v>是</v>
      </c>
    </row>
    <row r="597" ht="20.1" customHeight="1" spans="1:6">
      <c r="A597" s="435" t="s">
        <v>1097</v>
      </c>
      <c r="B597" s="436" t="s">
        <v>1098</v>
      </c>
      <c r="C597" s="362">
        <v>991</v>
      </c>
      <c r="D597" s="362">
        <v>1096</v>
      </c>
      <c r="E597" s="321">
        <f t="shared" si="15"/>
        <v>0.106</v>
      </c>
      <c r="F597" s="434" t="str">
        <f t="shared" si="14"/>
        <v>是</v>
      </c>
    </row>
    <row r="598" ht="20.1" customHeight="1" spans="1:6">
      <c r="A598" s="433" t="s">
        <v>1099</v>
      </c>
      <c r="B598" s="228" t="s">
        <v>1100</v>
      </c>
      <c r="C598" s="358">
        <f>SUM(C599:C606)</f>
        <v>6438</v>
      </c>
      <c r="D598" s="358">
        <f>SUM(D599:D606)</f>
        <v>7558</v>
      </c>
      <c r="E598" s="321">
        <f t="shared" si="15"/>
        <v>0.174</v>
      </c>
      <c r="F598" s="434" t="str">
        <f t="shared" si="14"/>
        <v>是</v>
      </c>
    </row>
    <row r="599" ht="20.1" customHeight="1" spans="1:6">
      <c r="A599" s="435" t="s">
        <v>1101</v>
      </c>
      <c r="B599" s="436" t="s">
        <v>1102</v>
      </c>
      <c r="C599" s="362">
        <v>2006</v>
      </c>
      <c r="D599" s="362">
        <v>787</v>
      </c>
      <c r="E599" s="321">
        <f t="shared" si="15"/>
        <v>-0.608</v>
      </c>
      <c r="F599" s="434" t="str">
        <f t="shared" si="14"/>
        <v>是</v>
      </c>
    </row>
    <row r="600" ht="20.1" customHeight="1" spans="1:6">
      <c r="A600" s="435" t="s">
        <v>1103</v>
      </c>
      <c r="B600" s="436" t="s">
        <v>1104</v>
      </c>
      <c r="C600" s="362"/>
      <c r="D600" s="362">
        <v>80</v>
      </c>
      <c r="E600" s="321"/>
      <c r="F600" s="434" t="str">
        <f t="shared" si="14"/>
        <v>是</v>
      </c>
    </row>
    <row r="601" ht="20.1" customHeight="1" spans="1:6">
      <c r="A601" s="435" t="s">
        <v>1105</v>
      </c>
      <c r="B601" s="436" t="s">
        <v>1106</v>
      </c>
      <c r="C601" s="362">
        <v>562</v>
      </c>
      <c r="D601" s="362">
        <v>101</v>
      </c>
      <c r="E601" s="321">
        <f t="shared" si="15"/>
        <v>-0.82</v>
      </c>
      <c r="F601" s="434" t="str">
        <f t="shared" si="14"/>
        <v>是</v>
      </c>
    </row>
    <row r="602" s="429" customFormat="1" ht="20.1" customHeight="1" spans="1:6">
      <c r="A602" s="435" t="s">
        <v>1107</v>
      </c>
      <c r="B602" s="436" t="s">
        <v>1108</v>
      </c>
      <c r="C602" s="362">
        <v>371</v>
      </c>
      <c r="D602" s="362">
        <v>871</v>
      </c>
      <c r="E602" s="321">
        <f t="shared" si="15"/>
        <v>1.348</v>
      </c>
      <c r="F602" s="434" t="str">
        <f t="shared" si="14"/>
        <v>是</v>
      </c>
    </row>
    <row r="603" ht="20.1" customHeight="1" spans="1:6">
      <c r="A603" s="435" t="s">
        <v>1109</v>
      </c>
      <c r="B603" s="436" t="s">
        <v>1110</v>
      </c>
      <c r="C603" s="362">
        <v>2861</v>
      </c>
      <c r="D603" s="362">
        <v>19</v>
      </c>
      <c r="E603" s="321">
        <f t="shared" si="15"/>
        <v>-0.993</v>
      </c>
      <c r="F603" s="434" t="str">
        <f t="shared" si="14"/>
        <v>是</v>
      </c>
    </row>
    <row r="604" ht="20.1" customHeight="1" spans="1:6">
      <c r="A604" s="435" t="s">
        <v>1111</v>
      </c>
      <c r="B604" s="436" t="s">
        <v>1112</v>
      </c>
      <c r="C604" s="362"/>
      <c r="D604" s="362">
        <v>0</v>
      </c>
      <c r="E604" s="321"/>
      <c r="F604" s="434" t="str">
        <f t="shared" si="14"/>
        <v>否</v>
      </c>
    </row>
    <row r="605" ht="20.1" customHeight="1" spans="1:6">
      <c r="A605" s="435">
        <v>2080808</v>
      </c>
      <c r="B605" s="436" t="s">
        <v>1113</v>
      </c>
      <c r="C605" s="362">
        <v>13</v>
      </c>
      <c r="D605" s="362">
        <v>235</v>
      </c>
      <c r="E605" s="321">
        <f t="shared" si="15"/>
        <v>17.077</v>
      </c>
      <c r="F605" s="434" t="str">
        <f t="shared" si="14"/>
        <v>是</v>
      </c>
    </row>
    <row r="606" ht="20.1" customHeight="1" spans="1:6">
      <c r="A606" s="435" t="s">
        <v>1114</v>
      </c>
      <c r="B606" s="436" t="s">
        <v>1115</v>
      </c>
      <c r="C606" s="362">
        <v>625</v>
      </c>
      <c r="D606" s="362">
        <v>5465</v>
      </c>
      <c r="E606" s="321">
        <f t="shared" si="15"/>
        <v>7.744</v>
      </c>
      <c r="F606" s="434" t="str">
        <f t="shared" si="14"/>
        <v>是</v>
      </c>
    </row>
    <row r="607" ht="20.1" customHeight="1" spans="1:6">
      <c r="A607" s="433" t="s">
        <v>1116</v>
      </c>
      <c r="B607" s="228" t="s">
        <v>1117</v>
      </c>
      <c r="C607" s="358">
        <f>SUM(C608:C613)</f>
        <v>564</v>
      </c>
      <c r="D607" s="358">
        <f>SUM(D608:D613)</f>
        <v>865</v>
      </c>
      <c r="E607" s="321">
        <f t="shared" ref="E606:E621" si="16">D607/C607-1</f>
        <v>0.534</v>
      </c>
      <c r="F607" s="434" t="str">
        <f t="shared" si="14"/>
        <v>是</v>
      </c>
    </row>
    <row r="608" s="429" customFormat="1" ht="20.1" customHeight="1" spans="1:6">
      <c r="A608" s="435" t="s">
        <v>1118</v>
      </c>
      <c r="B608" s="436" t="s">
        <v>1119</v>
      </c>
      <c r="C608" s="362">
        <v>301</v>
      </c>
      <c r="D608" s="362">
        <v>251</v>
      </c>
      <c r="E608" s="321">
        <f t="shared" si="16"/>
        <v>-0.166</v>
      </c>
      <c r="F608" s="434" t="str">
        <f t="shared" si="14"/>
        <v>是</v>
      </c>
    </row>
    <row r="609" ht="20.1" customHeight="1" spans="1:6">
      <c r="A609" s="435" t="s">
        <v>1120</v>
      </c>
      <c r="B609" s="436" t="s">
        <v>1121</v>
      </c>
      <c r="C609" s="362">
        <v>73</v>
      </c>
      <c r="D609" s="362">
        <v>135</v>
      </c>
      <c r="E609" s="321">
        <f t="shared" si="16"/>
        <v>0.849</v>
      </c>
      <c r="F609" s="434" t="str">
        <f t="shared" si="14"/>
        <v>是</v>
      </c>
    </row>
    <row r="610" ht="20.1" customHeight="1" spans="1:6">
      <c r="A610" s="435" t="s">
        <v>1122</v>
      </c>
      <c r="B610" s="436" t="s">
        <v>1123</v>
      </c>
      <c r="C610" s="362">
        <v>9</v>
      </c>
      <c r="D610" s="362">
        <v>2</v>
      </c>
      <c r="E610" s="321">
        <f t="shared" si="16"/>
        <v>-0.778</v>
      </c>
      <c r="F610" s="434" t="str">
        <f t="shared" si="14"/>
        <v>是</v>
      </c>
    </row>
    <row r="611" ht="20.1" customHeight="1" spans="1:6">
      <c r="A611" s="435" t="s">
        <v>1124</v>
      </c>
      <c r="B611" s="436" t="s">
        <v>1125</v>
      </c>
      <c r="C611" s="362">
        <v>30</v>
      </c>
      <c r="D611" s="362">
        <v>58</v>
      </c>
      <c r="E611" s="321">
        <f t="shared" si="16"/>
        <v>0.933</v>
      </c>
      <c r="F611" s="434" t="str">
        <f t="shared" si="14"/>
        <v>是</v>
      </c>
    </row>
    <row r="612" ht="20.1" customHeight="1" spans="1:6">
      <c r="A612" s="435" t="s">
        <v>1126</v>
      </c>
      <c r="B612" s="436" t="s">
        <v>1127</v>
      </c>
      <c r="C612" s="362">
        <v>87</v>
      </c>
      <c r="D612" s="362">
        <v>33</v>
      </c>
      <c r="E612" s="321">
        <f t="shared" si="16"/>
        <v>-0.621</v>
      </c>
      <c r="F612" s="434" t="str">
        <f t="shared" si="14"/>
        <v>是</v>
      </c>
    </row>
    <row r="613" ht="20.1" customHeight="1" spans="1:6">
      <c r="A613" s="435" t="s">
        <v>1128</v>
      </c>
      <c r="B613" s="436" t="s">
        <v>1129</v>
      </c>
      <c r="C613" s="362">
        <v>64</v>
      </c>
      <c r="D613" s="362">
        <v>386</v>
      </c>
      <c r="E613" s="321">
        <f t="shared" si="16"/>
        <v>5.031</v>
      </c>
      <c r="F613" s="434" t="str">
        <f t="shared" si="14"/>
        <v>是</v>
      </c>
    </row>
    <row r="614" ht="20.1" customHeight="1" spans="1:6">
      <c r="A614" s="433" t="s">
        <v>1130</v>
      </c>
      <c r="B614" s="228" t="s">
        <v>1131</v>
      </c>
      <c r="C614" s="358">
        <f>SUM(C615:C621)</f>
        <v>3230</v>
      </c>
      <c r="D614" s="358">
        <f>SUM(D615:D621)</f>
        <v>4065</v>
      </c>
      <c r="E614" s="321">
        <f t="shared" si="16"/>
        <v>0.259</v>
      </c>
      <c r="F614" s="434" t="str">
        <f t="shared" si="14"/>
        <v>是</v>
      </c>
    </row>
    <row r="615" ht="20.1" customHeight="1" spans="1:6">
      <c r="A615" s="435" t="s">
        <v>1132</v>
      </c>
      <c r="B615" s="436" t="s">
        <v>1133</v>
      </c>
      <c r="C615" s="362">
        <v>400</v>
      </c>
      <c r="D615" s="362">
        <v>596</v>
      </c>
      <c r="E615" s="321">
        <f t="shared" si="16"/>
        <v>0.49</v>
      </c>
      <c r="F615" s="434" t="str">
        <f t="shared" si="14"/>
        <v>是</v>
      </c>
    </row>
    <row r="616" ht="20.1" customHeight="1" spans="1:6">
      <c r="A616" s="435" t="s">
        <v>1134</v>
      </c>
      <c r="B616" s="436" t="s">
        <v>1135</v>
      </c>
      <c r="C616" s="362">
        <v>1462</v>
      </c>
      <c r="D616" s="362">
        <v>2158</v>
      </c>
      <c r="E616" s="321">
        <f t="shared" si="16"/>
        <v>0.476</v>
      </c>
      <c r="F616" s="434" t="str">
        <f t="shared" si="14"/>
        <v>是</v>
      </c>
    </row>
    <row r="617" ht="20.1" customHeight="1" spans="1:6">
      <c r="A617" s="435" t="s">
        <v>1136</v>
      </c>
      <c r="B617" s="436" t="s">
        <v>1137</v>
      </c>
      <c r="C617" s="362"/>
      <c r="D617" s="362">
        <v>0</v>
      </c>
      <c r="E617" s="321"/>
      <c r="F617" s="434" t="str">
        <f t="shared" si="14"/>
        <v>否</v>
      </c>
    </row>
    <row r="618" ht="20.1" customHeight="1" spans="1:6">
      <c r="A618" s="435" t="s">
        <v>1138</v>
      </c>
      <c r="B618" s="436" t="s">
        <v>1139</v>
      </c>
      <c r="C618" s="362">
        <v>1368</v>
      </c>
      <c r="D618" s="362">
        <v>1311</v>
      </c>
      <c r="E618" s="321">
        <f t="shared" si="16"/>
        <v>-0.042</v>
      </c>
      <c r="F618" s="434" t="str">
        <f t="shared" si="14"/>
        <v>是</v>
      </c>
    </row>
    <row r="619" ht="20.1" customHeight="1" spans="1:6">
      <c r="A619" s="435" t="s">
        <v>1140</v>
      </c>
      <c r="B619" s="436" t="s">
        <v>1141</v>
      </c>
      <c r="C619" s="362"/>
      <c r="D619" s="362">
        <v>0</v>
      </c>
      <c r="E619" s="321"/>
      <c r="F619" s="434" t="str">
        <f t="shared" si="14"/>
        <v>否</v>
      </c>
    </row>
    <row r="620" ht="20.1" customHeight="1" spans="1:6">
      <c r="A620" s="435" t="s">
        <v>1142</v>
      </c>
      <c r="B620" s="436" t="s">
        <v>1143</v>
      </c>
      <c r="C620" s="362"/>
      <c r="D620" s="362">
        <v>0</v>
      </c>
      <c r="E620" s="321"/>
      <c r="F620" s="434" t="str">
        <f t="shared" si="14"/>
        <v>否</v>
      </c>
    </row>
    <row r="621" ht="20.1" customHeight="1" spans="1:6">
      <c r="A621" s="435" t="s">
        <v>1144</v>
      </c>
      <c r="B621" s="436" t="s">
        <v>1145</v>
      </c>
      <c r="C621" s="362"/>
      <c r="D621" s="362">
        <v>0</v>
      </c>
      <c r="E621" s="321"/>
      <c r="F621" s="434" t="str">
        <f t="shared" si="14"/>
        <v>否</v>
      </c>
    </row>
    <row r="622" ht="20.1" customHeight="1" spans="1:6">
      <c r="A622" s="433" t="s">
        <v>1146</v>
      </c>
      <c r="B622" s="228" t="s">
        <v>1147</v>
      </c>
      <c r="C622" s="358">
        <f>SUM(C623:C630)</f>
        <v>2243</v>
      </c>
      <c r="D622" s="358">
        <f>SUM(D623:D630)</f>
        <v>2687</v>
      </c>
      <c r="E622" s="321">
        <f>D622/C622-1</f>
        <v>0.198</v>
      </c>
      <c r="F622" s="434" t="str">
        <f t="shared" si="14"/>
        <v>是</v>
      </c>
    </row>
    <row r="623" ht="20.1" customHeight="1" spans="1:6">
      <c r="A623" s="435" t="s">
        <v>1148</v>
      </c>
      <c r="B623" s="436" t="s">
        <v>138</v>
      </c>
      <c r="C623" s="362">
        <v>148</v>
      </c>
      <c r="D623" s="362">
        <v>139</v>
      </c>
      <c r="E623" s="321">
        <f>D623/C623-1</f>
        <v>-0.061</v>
      </c>
      <c r="F623" s="434" t="str">
        <f t="shared" si="14"/>
        <v>是</v>
      </c>
    </row>
    <row r="624" ht="20.1" customHeight="1" spans="1:6">
      <c r="A624" s="435" t="s">
        <v>1149</v>
      </c>
      <c r="B624" s="436" t="s">
        <v>140</v>
      </c>
      <c r="C624" s="362"/>
      <c r="D624" s="362">
        <v>0</v>
      </c>
      <c r="E624" s="321"/>
      <c r="F624" s="434" t="str">
        <f t="shared" si="14"/>
        <v>否</v>
      </c>
    </row>
    <row r="625" ht="20.1" customHeight="1" spans="1:6">
      <c r="A625" s="435" t="s">
        <v>1150</v>
      </c>
      <c r="B625" s="436" t="s">
        <v>142</v>
      </c>
      <c r="C625" s="362"/>
      <c r="D625" s="362">
        <v>0</v>
      </c>
      <c r="E625" s="321"/>
      <c r="F625" s="434" t="str">
        <f t="shared" si="14"/>
        <v>否</v>
      </c>
    </row>
    <row r="626" ht="20.1" customHeight="1" spans="1:6">
      <c r="A626" s="435" t="s">
        <v>1151</v>
      </c>
      <c r="B626" s="436" t="s">
        <v>1152</v>
      </c>
      <c r="C626" s="362">
        <v>31</v>
      </c>
      <c r="D626" s="362">
        <v>238</v>
      </c>
      <c r="E626" s="321">
        <f>D626/C626-1</f>
        <v>6.677</v>
      </c>
      <c r="F626" s="434" t="str">
        <f t="shared" si="14"/>
        <v>是</v>
      </c>
    </row>
    <row r="627" ht="20.1" customHeight="1" spans="1:6">
      <c r="A627" s="435" t="s">
        <v>1153</v>
      </c>
      <c r="B627" s="436" t="s">
        <v>1154</v>
      </c>
      <c r="C627" s="362">
        <v>91</v>
      </c>
      <c r="D627" s="362">
        <v>232</v>
      </c>
      <c r="E627" s="321">
        <f>D627/C627-1</f>
        <v>1.549</v>
      </c>
      <c r="F627" s="434" t="str">
        <f t="shared" si="14"/>
        <v>是</v>
      </c>
    </row>
    <row r="628" ht="20.1" customHeight="1" spans="1:6">
      <c r="A628" s="435" t="s">
        <v>1155</v>
      </c>
      <c r="B628" s="436" t="s">
        <v>1156</v>
      </c>
      <c r="C628" s="362"/>
      <c r="D628" s="362">
        <v>0</v>
      </c>
      <c r="E628" s="321"/>
      <c r="F628" s="434" t="str">
        <f t="shared" si="14"/>
        <v>否</v>
      </c>
    </row>
    <row r="629" ht="20.1" customHeight="1" spans="1:6">
      <c r="A629" s="435" t="s">
        <v>1157</v>
      </c>
      <c r="B629" s="436" t="s">
        <v>1158</v>
      </c>
      <c r="C629" s="362">
        <v>1119</v>
      </c>
      <c r="D629" s="362">
        <v>1139</v>
      </c>
      <c r="E629" s="321">
        <f>D629/C629-1</f>
        <v>0.018</v>
      </c>
      <c r="F629" s="434" t="str">
        <f t="shared" si="14"/>
        <v>是</v>
      </c>
    </row>
    <row r="630" ht="20.1" customHeight="1" spans="1:6">
      <c r="A630" s="435" t="s">
        <v>1159</v>
      </c>
      <c r="B630" s="436" t="s">
        <v>1160</v>
      </c>
      <c r="C630" s="362">
        <v>854</v>
      </c>
      <c r="D630" s="362">
        <v>939</v>
      </c>
      <c r="E630" s="321">
        <f>D630/C630-1</f>
        <v>0.1</v>
      </c>
      <c r="F630" s="434" t="str">
        <f t="shared" si="14"/>
        <v>是</v>
      </c>
    </row>
    <row r="631" ht="20.1" customHeight="1" spans="1:6">
      <c r="A631" s="433" t="s">
        <v>1161</v>
      </c>
      <c r="B631" s="228" t="s">
        <v>1162</v>
      </c>
      <c r="C631" s="358">
        <f>SUM(C632:C635)</f>
        <v>104</v>
      </c>
      <c r="D631" s="358">
        <f>SUM(D632:D635)</f>
        <v>99</v>
      </c>
      <c r="E631" s="321">
        <f>D631/C631-1</f>
        <v>-0.048</v>
      </c>
      <c r="F631" s="434" t="str">
        <f t="shared" si="14"/>
        <v>是</v>
      </c>
    </row>
    <row r="632" ht="20.1" customHeight="1" spans="1:6">
      <c r="A632" s="435" t="s">
        <v>1163</v>
      </c>
      <c r="B632" s="436" t="s">
        <v>138</v>
      </c>
      <c r="C632" s="362">
        <v>97</v>
      </c>
      <c r="D632" s="362">
        <v>92</v>
      </c>
      <c r="E632" s="321">
        <f>D632/C632-1</f>
        <v>-0.052</v>
      </c>
      <c r="F632" s="434" t="str">
        <f t="shared" si="14"/>
        <v>是</v>
      </c>
    </row>
    <row r="633" ht="20.1" customHeight="1" spans="1:6">
      <c r="A633" s="435" t="s">
        <v>1164</v>
      </c>
      <c r="B633" s="436" t="s">
        <v>140</v>
      </c>
      <c r="C633" s="362"/>
      <c r="D633" s="362"/>
      <c r="E633" s="321"/>
      <c r="F633" s="434" t="str">
        <f t="shared" si="14"/>
        <v>否</v>
      </c>
    </row>
    <row r="634" ht="20.1" customHeight="1" spans="1:6">
      <c r="A634" s="435" t="s">
        <v>1165</v>
      </c>
      <c r="B634" s="436" t="s">
        <v>142</v>
      </c>
      <c r="C634" s="362"/>
      <c r="D634" s="362"/>
      <c r="E634" s="321"/>
      <c r="F634" s="434" t="str">
        <f t="shared" si="14"/>
        <v>否</v>
      </c>
    </row>
    <row r="635" ht="20.1" customHeight="1" spans="1:6">
      <c r="A635" s="435" t="s">
        <v>1166</v>
      </c>
      <c r="B635" s="436" t="s">
        <v>1167</v>
      </c>
      <c r="C635" s="362">
        <v>7</v>
      </c>
      <c r="D635" s="362">
        <v>7</v>
      </c>
      <c r="E635" s="321"/>
      <c r="F635" s="434" t="str">
        <f t="shared" si="14"/>
        <v>是</v>
      </c>
    </row>
    <row r="636" ht="20.1" customHeight="1" spans="1:6">
      <c r="A636" s="433" t="s">
        <v>1168</v>
      </c>
      <c r="B636" s="228" t="s">
        <v>1169</v>
      </c>
      <c r="C636" s="358">
        <f>SUM(C637:C638)</f>
        <v>3844</v>
      </c>
      <c r="D636" s="358">
        <f>SUM(D637:D638)</f>
        <v>6211</v>
      </c>
      <c r="E636" s="321">
        <f>D636/C636-1</f>
        <v>0.616</v>
      </c>
      <c r="F636" s="434" t="str">
        <f t="shared" si="14"/>
        <v>是</v>
      </c>
    </row>
    <row r="637" ht="20.1" customHeight="1" spans="1:6">
      <c r="A637" s="435" t="s">
        <v>1170</v>
      </c>
      <c r="B637" s="436" t="s">
        <v>1171</v>
      </c>
      <c r="C637" s="362">
        <v>431</v>
      </c>
      <c r="D637" s="362">
        <v>409</v>
      </c>
      <c r="E637" s="321">
        <f>D637/C637-1</f>
        <v>-0.051</v>
      </c>
      <c r="F637" s="434" t="str">
        <f t="shared" si="14"/>
        <v>是</v>
      </c>
    </row>
    <row r="638" ht="20.1" customHeight="1" spans="1:6">
      <c r="A638" s="435" t="s">
        <v>1172</v>
      </c>
      <c r="B638" s="436" t="s">
        <v>1173</v>
      </c>
      <c r="C638" s="362">
        <v>3413</v>
      </c>
      <c r="D638" s="362">
        <v>5802</v>
      </c>
      <c r="E638" s="321">
        <f>D638/C638-1</f>
        <v>0.7</v>
      </c>
      <c r="F638" s="434" t="str">
        <f t="shared" si="14"/>
        <v>是</v>
      </c>
    </row>
    <row r="639" ht="20.1" customHeight="1" spans="1:6">
      <c r="A639" s="433" t="s">
        <v>1174</v>
      </c>
      <c r="B639" s="228" t="s">
        <v>1175</v>
      </c>
      <c r="C639" s="358">
        <f>SUM(C640:C641)</f>
        <v>2326</v>
      </c>
      <c r="D639" s="358">
        <f>SUM(D640:D641)</f>
        <v>2640</v>
      </c>
      <c r="E639" s="321">
        <f>D639/C639-1</f>
        <v>0.135</v>
      </c>
      <c r="F639" s="434" t="str">
        <f t="shared" si="14"/>
        <v>是</v>
      </c>
    </row>
    <row r="640" ht="20.1" customHeight="1" spans="1:6">
      <c r="A640" s="435" t="s">
        <v>1176</v>
      </c>
      <c r="B640" s="436" t="s">
        <v>1177</v>
      </c>
      <c r="C640" s="362">
        <v>2326</v>
      </c>
      <c r="D640" s="362">
        <v>2639</v>
      </c>
      <c r="E640" s="321">
        <f>D640/C640-1</f>
        <v>0.135</v>
      </c>
      <c r="F640" s="434" t="str">
        <f t="shared" si="14"/>
        <v>是</v>
      </c>
    </row>
    <row r="641" ht="20.1" customHeight="1" spans="1:6">
      <c r="A641" s="435" t="s">
        <v>1178</v>
      </c>
      <c r="B641" s="436" t="s">
        <v>1179</v>
      </c>
      <c r="C641" s="362"/>
      <c r="D641" s="362">
        <v>1</v>
      </c>
      <c r="E641" s="321"/>
      <c r="F641" s="434" t="str">
        <f t="shared" si="14"/>
        <v>是</v>
      </c>
    </row>
    <row r="642" ht="20.1" customHeight="1" spans="1:6">
      <c r="A642" s="433" t="s">
        <v>1180</v>
      </c>
      <c r="B642" s="228" t="s">
        <v>1181</v>
      </c>
      <c r="C642" s="358">
        <f>SUM(C643:C644)</f>
        <v>4688</v>
      </c>
      <c r="D642" s="358">
        <f>SUM(D643:D644)</f>
        <v>3814</v>
      </c>
      <c r="E642" s="321">
        <f>D642/C642-1</f>
        <v>-0.186</v>
      </c>
      <c r="F642" s="434" t="str">
        <f t="shared" si="14"/>
        <v>是</v>
      </c>
    </row>
    <row r="643" ht="20.1" customHeight="1" spans="1:6">
      <c r="A643" s="435" t="s">
        <v>1182</v>
      </c>
      <c r="B643" s="436" t="s">
        <v>1183</v>
      </c>
      <c r="C643" s="362"/>
      <c r="D643" s="362"/>
      <c r="E643" s="321"/>
      <c r="F643" s="434" t="str">
        <f t="shared" si="14"/>
        <v>否</v>
      </c>
    </row>
    <row r="644" ht="20.1" customHeight="1" spans="1:6">
      <c r="A644" s="435" t="s">
        <v>1184</v>
      </c>
      <c r="B644" s="436" t="s">
        <v>1185</v>
      </c>
      <c r="C644" s="362">
        <v>4688</v>
      </c>
      <c r="D644" s="362">
        <v>3814</v>
      </c>
      <c r="E644" s="321">
        <f>D644/C644-1</f>
        <v>-0.186</v>
      </c>
      <c r="F644" s="434" t="str">
        <f t="shared" si="14"/>
        <v>是</v>
      </c>
    </row>
    <row r="645" ht="20.1" customHeight="1" spans="1:6">
      <c r="A645" s="433" t="s">
        <v>1186</v>
      </c>
      <c r="B645" s="228" t="s">
        <v>1187</v>
      </c>
      <c r="C645" s="358">
        <f>SUM(C646:C647)</f>
        <v>0</v>
      </c>
      <c r="D645" s="358"/>
      <c r="E645" s="321"/>
      <c r="F645" s="434" t="str">
        <f t="shared" ref="F645:F708" si="17">IF(LEN(A645)=3,"是",IF(B645&lt;&gt;"",IF(SUM(C645:E645)&lt;&gt;0,"是","否"),"是"))</f>
        <v>否</v>
      </c>
    </row>
    <row r="646" ht="20.1" customHeight="1" spans="1:6">
      <c r="A646" s="435" t="s">
        <v>1188</v>
      </c>
      <c r="B646" s="436" t="s">
        <v>1189</v>
      </c>
      <c r="C646" s="362">
        <v>0</v>
      </c>
      <c r="D646" s="362"/>
      <c r="E646" s="321"/>
      <c r="F646" s="434" t="str">
        <f t="shared" si="17"/>
        <v>否</v>
      </c>
    </row>
    <row r="647" ht="20.1" customHeight="1" spans="1:6">
      <c r="A647" s="435" t="s">
        <v>1190</v>
      </c>
      <c r="B647" s="436" t="s">
        <v>1191</v>
      </c>
      <c r="C647" s="362">
        <v>0</v>
      </c>
      <c r="D647" s="362"/>
      <c r="E647" s="321"/>
      <c r="F647" s="434" t="str">
        <f t="shared" si="17"/>
        <v>否</v>
      </c>
    </row>
    <row r="648" ht="20.1" customHeight="1" spans="1:6">
      <c r="A648" s="433" t="s">
        <v>1192</v>
      </c>
      <c r="B648" s="228" t="s">
        <v>1193</v>
      </c>
      <c r="C648" s="358">
        <f>SUM(C649:C650)</f>
        <v>238</v>
      </c>
      <c r="D648" s="358">
        <f>SUM(D649:D650)</f>
        <v>334</v>
      </c>
      <c r="E648" s="321">
        <f>D648/C648-1</f>
        <v>0.403</v>
      </c>
      <c r="F648" s="434" t="str">
        <f t="shared" si="17"/>
        <v>是</v>
      </c>
    </row>
    <row r="649" ht="20.1" customHeight="1" spans="1:6">
      <c r="A649" s="435" t="s">
        <v>1194</v>
      </c>
      <c r="B649" s="436" t="s">
        <v>1195</v>
      </c>
      <c r="C649" s="362"/>
      <c r="D649" s="362">
        <v>22</v>
      </c>
      <c r="E649" s="321"/>
      <c r="F649" s="434" t="str">
        <f t="shared" si="17"/>
        <v>是</v>
      </c>
    </row>
    <row r="650" ht="20.1" customHeight="1" spans="1:6">
      <c r="A650" s="435" t="s">
        <v>1196</v>
      </c>
      <c r="B650" s="436" t="s">
        <v>1197</v>
      </c>
      <c r="C650" s="362">
        <v>238</v>
      </c>
      <c r="D650" s="362">
        <v>312</v>
      </c>
      <c r="E650" s="321">
        <f>D650/C650-1</f>
        <v>0.311</v>
      </c>
      <c r="F650" s="434" t="str">
        <f t="shared" si="17"/>
        <v>是</v>
      </c>
    </row>
    <row r="651" ht="20.1" customHeight="1" spans="1:6">
      <c r="A651" s="433" t="s">
        <v>1198</v>
      </c>
      <c r="B651" s="228" t="s">
        <v>1199</v>
      </c>
      <c r="C651" s="358">
        <f>SUM(C652:C654)</f>
        <v>1154</v>
      </c>
      <c r="D651" s="358">
        <f>SUM(D652:D654)</f>
        <v>1352</v>
      </c>
      <c r="E651" s="321">
        <f>D651/C651-1</f>
        <v>0.172</v>
      </c>
      <c r="F651" s="434" t="str">
        <f t="shared" si="17"/>
        <v>是</v>
      </c>
    </row>
    <row r="652" ht="20.1" customHeight="1" spans="1:6">
      <c r="A652" s="435" t="s">
        <v>1200</v>
      </c>
      <c r="B652" s="436" t="s">
        <v>1201</v>
      </c>
      <c r="C652" s="362"/>
      <c r="D652" s="362">
        <v>0</v>
      </c>
      <c r="E652" s="321"/>
      <c r="F652" s="434" t="str">
        <f t="shared" si="17"/>
        <v>否</v>
      </c>
    </row>
    <row r="653" ht="20.1" customHeight="1" spans="1:6">
      <c r="A653" s="435" t="s">
        <v>1202</v>
      </c>
      <c r="B653" s="436" t="s">
        <v>1203</v>
      </c>
      <c r="C653" s="362">
        <v>1154</v>
      </c>
      <c r="D653" s="362">
        <v>1352</v>
      </c>
      <c r="E653" s="321">
        <f>D653/C653-1</f>
        <v>0.172</v>
      </c>
      <c r="F653" s="434" t="str">
        <f t="shared" si="17"/>
        <v>是</v>
      </c>
    </row>
    <row r="654" ht="20.1" customHeight="1" spans="1:6">
      <c r="A654" s="435" t="s">
        <v>1204</v>
      </c>
      <c r="B654" s="436" t="s">
        <v>1205</v>
      </c>
      <c r="C654" s="362">
        <v>0</v>
      </c>
      <c r="D654" s="362">
        <v>0</v>
      </c>
      <c r="E654" s="321"/>
      <c r="F654" s="434" t="str">
        <f t="shared" si="17"/>
        <v>否</v>
      </c>
    </row>
    <row r="655" ht="20.1" customHeight="1" spans="1:6">
      <c r="A655" s="433" t="s">
        <v>1206</v>
      </c>
      <c r="B655" s="228" t="s">
        <v>1207</v>
      </c>
      <c r="C655" s="358">
        <f>SUM(C656:C659)</f>
        <v>0</v>
      </c>
      <c r="D655" s="358"/>
      <c r="E655" s="321"/>
      <c r="F655" s="434" t="str">
        <f t="shared" si="17"/>
        <v>否</v>
      </c>
    </row>
    <row r="656" ht="20.1" customHeight="1" spans="1:6">
      <c r="A656" s="435" t="s">
        <v>1208</v>
      </c>
      <c r="B656" s="436" t="s">
        <v>1209</v>
      </c>
      <c r="C656" s="362"/>
      <c r="D656" s="362"/>
      <c r="E656" s="321"/>
      <c r="F656" s="434" t="str">
        <f t="shared" si="17"/>
        <v>否</v>
      </c>
    </row>
    <row r="657" ht="20.1" customHeight="1" spans="1:6">
      <c r="A657" s="435" t="s">
        <v>1210</v>
      </c>
      <c r="B657" s="436" t="s">
        <v>1211</v>
      </c>
      <c r="C657" s="362">
        <v>0</v>
      </c>
      <c r="D657" s="362"/>
      <c r="E657" s="321"/>
      <c r="F657" s="434" t="str">
        <f t="shared" si="17"/>
        <v>否</v>
      </c>
    </row>
    <row r="658" ht="20.1" customHeight="1" spans="1:6">
      <c r="A658" s="435" t="s">
        <v>1212</v>
      </c>
      <c r="B658" s="436" t="s">
        <v>1213</v>
      </c>
      <c r="C658" s="362">
        <v>0</v>
      </c>
      <c r="D658" s="362"/>
      <c r="E658" s="321"/>
      <c r="F658" s="434" t="str">
        <f t="shared" si="17"/>
        <v>否</v>
      </c>
    </row>
    <row r="659" ht="20.1" customHeight="1" spans="1:6">
      <c r="A659" s="435" t="s">
        <v>1214</v>
      </c>
      <c r="B659" s="436" t="s">
        <v>1215</v>
      </c>
      <c r="C659" s="362"/>
      <c r="D659" s="362"/>
      <c r="E659" s="321"/>
      <c r="F659" s="434" t="str">
        <f t="shared" si="17"/>
        <v>否</v>
      </c>
    </row>
    <row r="660" ht="20.1" customHeight="1" spans="1:6">
      <c r="A660" s="433" t="s">
        <v>1216</v>
      </c>
      <c r="B660" s="228" t="s">
        <v>1217</v>
      </c>
      <c r="C660" s="358">
        <f>SUM(C661:C667)</f>
        <v>427</v>
      </c>
      <c r="D660" s="358">
        <f>SUM(D661:D667)</f>
        <v>464</v>
      </c>
      <c r="E660" s="321">
        <f>D660/C660-1</f>
        <v>0.087</v>
      </c>
      <c r="F660" s="434" t="str">
        <f t="shared" si="17"/>
        <v>是</v>
      </c>
    </row>
    <row r="661" ht="20.1" customHeight="1" spans="1:6">
      <c r="A661" s="435" t="s">
        <v>1218</v>
      </c>
      <c r="B661" s="436" t="s">
        <v>138</v>
      </c>
      <c r="C661" s="362">
        <v>215</v>
      </c>
      <c r="D661" s="362">
        <v>197</v>
      </c>
      <c r="E661" s="321">
        <f>D661/C661-1</f>
        <v>-0.084</v>
      </c>
      <c r="F661" s="434" t="str">
        <f t="shared" si="17"/>
        <v>是</v>
      </c>
    </row>
    <row r="662" ht="20.1" customHeight="1" spans="1:6">
      <c r="A662" s="435" t="s">
        <v>1219</v>
      </c>
      <c r="B662" s="436" t="s">
        <v>140</v>
      </c>
      <c r="C662" s="362">
        <v>0</v>
      </c>
      <c r="D662" s="362">
        <v>0</v>
      </c>
      <c r="E662" s="321"/>
      <c r="F662" s="434" t="str">
        <f t="shared" si="17"/>
        <v>否</v>
      </c>
    </row>
    <row r="663" ht="20.1" customHeight="1" spans="1:6">
      <c r="A663" s="435" t="s">
        <v>1220</v>
      </c>
      <c r="B663" s="436" t="s">
        <v>142</v>
      </c>
      <c r="C663" s="362">
        <v>0</v>
      </c>
      <c r="D663" s="362">
        <v>0</v>
      </c>
      <c r="E663" s="321"/>
      <c r="F663" s="434" t="str">
        <f t="shared" si="17"/>
        <v>否</v>
      </c>
    </row>
    <row r="664" ht="20.1" customHeight="1" spans="1:6">
      <c r="A664" s="435" t="s">
        <v>1221</v>
      </c>
      <c r="B664" s="436" t="s">
        <v>1222</v>
      </c>
      <c r="C664" s="362">
        <v>112</v>
      </c>
      <c r="D664" s="362">
        <v>147</v>
      </c>
      <c r="E664" s="321">
        <f>D664/C664-1</f>
        <v>0.313</v>
      </c>
      <c r="F664" s="434" t="str">
        <f t="shared" si="17"/>
        <v>是</v>
      </c>
    </row>
    <row r="665" ht="20.1" customHeight="1" spans="1:6">
      <c r="A665" s="435" t="s">
        <v>1223</v>
      </c>
      <c r="B665" s="436" t="s">
        <v>1224</v>
      </c>
      <c r="C665" s="362"/>
      <c r="D665" s="362"/>
      <c r="E665" s="321"/>
      <c r="F665" s="434" t="str">
        <f t="shared" si="17"/>
        <v>否</v>
      </c>
    </row>
    <row r="666" ht="20.1" customHeight="1" spans="1:6">
      <c r="A666" s="435" t="s">
        <v>1225</v>
      </c>
      <c r="B666" s="436" t="s">
        <v>156</v>
      </c>
      <c r="C666" s="362">
        <v>100</v>
      </c>
      <c r="D666" s="362">
        <v>100</v>
      </c>
      <c r="E666" s="321">
        <f t="shared" ref="E661:E675" si="18">D666/C666-1</f>
        <v>0</v>
      </c>
      <c r="F666" s="434" t="str">
        <f t="shared" si="17"/>
        <v>是</v>
      </c>
    </row>
    <row r="667" ht="20.1" customHeight="1" spans="1:6">
      <c r="A667" s="435" t="s">
        <v>1226</v>
      </c>
      <c r="B667" s="436" t="s">
        <v>1227</v>
      </c>
      <c r="C667" s="362"/>
      <c r="D667" s="362">
        <v>20</v>
      </c>
      <c r="E667" s="321"/>
      <c r="F667" s="434" t="str">
        <f t="shared" si="17"/>
        <v>是</v>
      </c>
    </row>
    <row r="668" ht="20.1" customHeight="1" spans="1:6">
      <c r="A668" s="433" t="s">
        <v>1228</v>
      </c>
      <c r="B668" s="228" t="s">
        <v>1229</v>
      </c>
      <c r="C668" s="358">
        <f>SUM(C669:C670)</f>
        <v>30</v>
      </c>
      <c r="D668" s="358">
        <f>SUM(D669:D670)</f>
        <v>7</v>
      </c>
      <c r="E668" s="321">
        <f t="shared" si="18"/>
        <v>-0.767</v>
      </c>
      <c r="F668" s="434" t="str">
        <f t="shared" si="17"/>
        <v>是</v>
      </c>
    </row>
    <row r="669" ht="20.1" customHeight="1" spans="1:6">
      <c r="A669" s="435" t="s">
        <v>1230</v>
      </c>
      <c r="B669" s="436" t="s">
        <v>1231</v>
      </c>
      <c r="C669" s="362">
        <v>30</v>
      </c>
      <c r="D669" s="362">
        <v>7</v>
      </c>
      <c r="E669" s="321">
        <f t="shared" si="18"/>
        <v>-0.767</v>
      </c>
      <c r="F669" s="434" t="str">
        <f t="shared" si="17"/>
        <v>是</v>
      </c>
    </row>
    <row r="670" ht="20.1" customHeight="1" spans="1:6">
      <c r="A670" s="435" t="s">
        <v>1232</v>
      </c>
      <c r="B670" s="436" t="s">
        <v>1233</v>
      </c>
      <c r="C670" s="362"/>
      <c r="D670" s="362"/>
      <c r="E670" s="321"/>
      <c r="F670" s="434" t="str">
        <f t="shared" si="17"/>
        <v>否</v>
      </c>
    </row>
    <row r="671" ht="20.1" customHeight="1" spans="1:6">
      <c r="A671" s="433" t="s">
        <v>1234</v>
      </c>
      <c r="B671" s="228" t="s">
        <v>1235</v>
      </c>
      <c r="C671" s="358">
        <f>SUM(C672)</f>
        <v>2657</v>
      </c>
      <c r="D671" s="358">
        <f>SUM(D672)</f>
        <v>687</v>
      </c>
      <c r="E671" s="321">
        <f t="shared" si="18"/>
        <v>-0.741</v>
      </c>
      <c r="F671" s="434" t="str">
        <f t="shared" si="17"/>
        <v>是</v>
      </c>
    </row>
    <row r="672" ht="20.1" customHeight="1" spans="1:6">
      <c r="A672" s="436">
        <v>2089999</v>
      </c>
      <c r="B672" s="436" t="s">
        <v>1236</v>
      </c>
      <c r="C672" s="362">
        <v>2657</v>
      </c>
      <c r="D672" s="362">
        <v>687</v>
      </c>
      <c r="E672" s="321">
        <f t="shared" si="18"/>
        <v>-0.741</v>
      </c>
      <c r="F672" s="434" t="str">
        <f t="shared" si="17"/>
        <v>是</v>
      </c>
    </row>
    <row r="673" ht="20.1" customHeight="1" spans="1:6">
      <c r="A673" s="433" t="s">
        <v>84</v>
      </c>
      <c r="B673" s="228" t="s">
        <v>85</v>
      </c>
      <c r="C673" s="358">
        <f>SUM(C674,C679,C693,C697,C709,C712,C716,C721,C725,C729,C732,C741,C746,C743)</f>
        <v>36511</v>
      </c>
      <c r="D673" s="358">
        <f>SUM(D674,D679,D693,D697,D709,D712,D716,D721,D725,D729,D732,D741,D746,D743)</f>
        <v>52348</v>
      </c>
      <c r="E673" s="321">
        <f t="shared" si="18"/>
        <v>0.434</v>
      </c>
      <c r="F673" s="434" t="str">
        <f t="shared" si="17"/>
        <v>是</v>
      </c>
    </row>
    <row r="674" ht="20.1" customHeight="1" spans="1:6">
      <c r="A674" s="433" t="s">
        <v>1237</v>
      </c>
      <c r="B674" s="228" t="s">
        <v>1238</v>
      </c>
      <c r="C674" s="358">
        <f>SUM(C675:C678)</f>
        <v>831</v>
      </c>
      <c r="D674" s="358">
        <f>SUM(D675:D678)</f>
        <v>845</v>
      </c>
      <c r="E674" s="321">
        <f t="shared" si="18"/>
        <v>0.017</v>
      </c>
      <c r="F674" s="434" t="str">
        <f t="shared" si="17"/>
        <v>是</v>
      </c>
    </row>
    <row r="675" ht="20.1" customHeight="1" spans="1:6">
      <c r="A675" s="435" t="s">
        <v>1239</v>
      </c>
      <c r="B675" s="436" t="s">
        <v>138</v>
      </c>
      <c r="C675" s="362">
        <v>831</v>
      </c>
      <c r="D675" s="362">
        <v>815</v>
      </c>
      <c r="E675" s="321">
        <f t="shared" si="18"/>
        <v>-0.019</v>
      </c>
      <c r="F675" s="434" t="str">
        <f t="shared" si="17"/>
        <v>是</v>
      </c>
    </row>
    <row r="676" ht="20.1" customHeight="1" spans="1:6">
      <c r="A676" s="435" t="s">
        <v>1240</v>
      </c>
      <c r="B676" s="436" t="s">
        <v>140</v>
      </c>
      <c r="C676" s="362"/>
      <c r="D676" s="362">
        <v>0</v>
      </c>
      <c r="E676" s="321"/>
      <c r="F676" s="434" t="str">
        <f t="shared" si="17"/>
        <v>否</v>
      </c>
    </row>
    <row r="677" ht="20.1" customHeight="1" spans="1:6">
      <c r="A677" s="435" t="s">
        <v>1241</v>
      </c>
      <c r="B677" s="436" t="s">
        <v>142</v>
      </c>
      <c r="C677" s="362"/>
      <c r="D677" s="362">
        <v>0</v>
      </c>
      <c r="E677" s="321"/>
      <c r="F677" s="434" t="str">
        <f t="shared" si="17"/>
        <v>否</v>
      </c>
    </row>
    <row r="678" ht="20.1" customHeight="1" spans="1:6">
      <c r="A678" s="435" t="s">
        <v>1242</v>
      </c>
      <c r="B678" s="436" t="s">
        <v>1243</v>
      </c>
      <c r="C678" s="362"/>
      <c r="D678" s="362">
        <v>30</v>
      </c>
      <c r="E678" s="321"/>
      <c r="F678" s="434" t="str">
        <f t="shared" si="17"/>
        <v>是</v>
      </c>
    </row>
    <row r="679" ht="20.1" customHeight="1" spans="1:6">
      <c r="A679" s="433" t="s">
        <v>1244</v>
      </c>
      <c r="B679" s="228" t="s">
        <v>1245</v>
      </c>
      <c r="C679" s="358">
        <f>SUM(C680:C692)</f>
        <v>2566</v>
      </c>
      <c r="D679" s="358">
        <f>SUM(D680:D692)</f>
        <v>4868</v>
      </c>
      <c r="E679" s="321">
        <f>D679/C679-1</f>
        <v>0.897</v>
      </c>
      <c r="F679" s="434" t="str">
        <f t="shared" si="17"/>
        <v>是</v>
      </c>
    </row>
    <row r="680" ht="20.1" customHeight="1" spans="1:6">
      <c r="A680" s="435" t="s">
        <v>1246</v>
      </c>
      <c r="B680" s="436" t="s">
        <v>1247</v>
      </c>
      <c r="C680" s="362">
        <v>1913</v>
      </c>
      <c r="D680" s="362">
        <v>3626</v>
      </c>
      <c r="E680" s="321">
        <f>D680/C680-1</f>
        <v>0.895</v>
      </c>
      <c r="F680" s="434" t="str">
        <f t="shared" si="17"/>
        <v>是</v>
      </c>
    </row>
    <row r="681" ht="20.1" customHeight="1" spans="1:6">
      <c r="A681" s="435" t="s">
        <v>1248</v>
      </c>
      <c r="B681" s="436" t="s">
        <v>1249</v>
      </c>
      <c r="C681" s="362">
        <v>653</v>
      </c>
      <c r="D681" s="362">
        <v>1242</v>
      </c>
      <c r="E681" s="321">
        <f>D681/C681-1</f>
        <v>0.902</v>
      </c>
      <c r="F681" s="434" t="str">
        <f t="shared" si="17"/>
        <v>是</v>
      </c>
    </row>
    <row r="682" ht="20.1" customHeight="1" spans="1:6">
      <c r="A682" s="435" t="s">
        <v>1250</v>
      </c>
      <c r="B682" s="436" t="s">
        <v>1251</v>
      </c>
      <c r="C682" s="362"/>
      <c r="D682" s="362"/>
      <c r="E682" s="321"/>
      <c r="F682" s="434" t="str">
        <f t="shared" si="17"/>
        <v>否</v>
      </c>
    </row>
    <row r="683" ht="20.1" customHeight="1" spans="1:6">
      <c r="A683" s="435" t="s">
        <v>1252</v>
      </c>
      <c r="B683" s="436" t="s">
        <v>1253</v>
      </c>
      <c r="C683" s="362"/>
      <c r="D683" s="362"/>
      <c r="E683" s="321"/>
      <c r="F683" s="434" t="str">
        <f t="shared" si="17"/>
        <v>否</v>
      </c>
    </row>
    <row r="684" ht="20.1" customHeight="1" spans="1:6">
      <c r="A684" s="435" t="s">
        <v>1254</v>
      </c>
      <c r="B684" s="436" t="s">
        <v>1255</v>
      </c>
      <c r="C684" s="362"/>
      <c r="D684" s="362"/>
      <c r="E684" s="321"/>
      <c r="F684" s="434" t="str">
        <f t="shared" si="17"/>
        <v>否</v>
      </c>
    </row>
    <row r="685" ht="20.1" customHeight="1" spans="1:6">
      <c r="A685" s="435" t="s">
        <v>1256</v>
      </c>
      <c r="B685" s="436" t="s">
        <v>1257</v>
      </c>
      <c r="C685" s="362"/>
      <c r="D685" s="362"/>
      <c r="E685" s="321"/>
      <c r="F685" s="434" t="str">
        <f t="shared" si="17"/>
        <v>否</v>
      </c>
    </row>
    <row r="686" ht="20.1" customHeight="1" spans="1:6">
      <c r="A686" s="435" t="s">
        <v>1258</v>
      </c>
      <c r="B686" s="436" t="s">
        <v>1259</v>
      </c>
      <c r="C686" s="362"/>
      <c r="D686" s="362"/>
      <c r="E686" s="321"/>
      <c r="F686" s="434" t="str">
        <f t="shared" si="17"/>
        <v>否</v>
      </c>
    </row>
    <row r="687" ht="20.1" customHeight="1" spans="1:6">
      <c r="A687" s="435" t="s">
        <v>1260</v>
      </c>
      <c r="B687" s="436" t="s">
        <v>1261</v>
      </c>
      <c r="C687" s="362"/>
      <c r="D687" s="362"/>
      <c r="E687" s="321"/>
      <c r="F687" s="434" t="str">
        <f t="shared" si="17"/>
        <v>否</v>
      </c>
    </row>
    <row r="688" ht="20.1" customHeight="1" spans="1:6">
      <c r="A688" s="435" t="s">
        <v>1262</v>
      </c>
      <c r="B688" s="436" t="s">
        <v>1263</v>
      </c>
      <c r="C688" s="362"/>
      <c r="D688" s="362"/>
      <c r="E688" s="321"/>
      <c r="F688" s="434" t="str">
        <f t="shared" si="17"/>
        <v>否</v>
      </c>
    </row>
    <row r="689" ht="20.1" customHeight="1" spans="1:6">
      <c r="A689" s="435" t="s">
        <v>1264</v>
      </c>
      <c r="B689" s="436" t="s">
        <v>1265</v>
      </c>
      <c r="C689" s="362"/>
      <c r="D689" s="362"/>
      <c r="E689" s="321"/>
      <c r="F689" s="434" t="str">
        <f t="shared" si="17"/>
        <v>否</v>
      </c>
    </row>
    <row r="690" ht="20.1" customHeight="1" spans="1:6">
      <c r="A690" s="435" t="s">
        <v>1266</v>
      </c>
      <c r="B690" s="436" t="s">
        <v>1267</v>
      </c>
      <c r="C690" s="362"/>
      <c r="D690" s="362"/>
      <c r="E690" s="321"/>
      <c r="F690" s="434" t="str">
        <f t="shared" si="17"/>
        <v>否</v>
      </c>
    </row>
    <row r="691" ht="20.1" customHeight="1" spans="1:6">
      <c r="A691" s="435" t="s">
        <v>1268</v>
      </c>
      <c r="B691" s="436" t="s">
        <v>1269</v>
      </c>
      <c r="C691" s="362"/>
      <c r="D691" s="362"/>
      <c r="E691" s="321"/>
      <c r="F691" s="434" t="str">
        <f t="shared" si="17"/>
        <v>否</v>
      </c>
    </row>
    <row r="692" ht="20.1" customHeight="1" spans="1:6">
      <c r="A692" s="435" t="s">
        <v>1270</v>
      </c>
      <c r="B692" s="436" t="s">
        <v>1271</v>
      </c>
      <c r="C692" s="362"/>
      <c r="D692" s="362"/>
      <c r="E692" s="321"/>
      <c r="F692" s="434" t="str">
        <f t="shared" si="17"/>
        <v>否</v>
      </c>
    </row>
    <row r="693" ht="20.1" customHeight="1" spans="1:6">
      <c r="A693" s="433" t="s">
        <v>1272</v>
      </c>
      <c r="B693" s="228" t="s">
        <v>1273</v>
      </c>
      <c r="C693" s="358">
        <f>SUM(C694:C696)</f>
        <v>6294</v>
      </c>
      <c r="D693" s="358">
        <f>SUM(D694:D696)</f>
        <v>7540</v>
      </c>
      <c r="E693" s="321">
        <f>D693/C693-1</f>
        <v>0.198</v>
      </c>
      <c r="F693" s="434" t="str">
        <f t="shared" si="17"/>
        <v>是</v>
      </c>
    </row>
    <row r="694" ht="20.1" customHeight="1" spans="1:6">
      <c r="A694" s="435" t="s">
        <v>1274</v>
      </c>
      <c r="B694" s="436" t="s">
        <v>1275</v>
      </c>
      <c r="C694" s="362"/>
      <c r="D694" s="362">
        <v>0</v>
      </c>
      <c r="E694" s="321"/>
      <c r="F694" s="434" t="str">
        <f t="shared" si="17"/>
        <v>否</v>
      </c>
    </row>
    <row r="695" ht="20.1" customHeight="1" spans="1:6">
      <c r="A695" s="435" t="s">
        <v>1276</v>
      </c>
      <c r="B695" s="436" t="s">
        <v>1277</v>
      </c>
      <c r="C695" s="362">
        <v>5089</v>
      </c>
      <c r="D695" s="362">
        <v>5486</v>
      </c>
      <c r="E695" s="321">
        <f t="shared" ref="E695:E700" si="19">D695/C695-1</f>
        <v>0.078</v>
      </c>
      <c r="F695" s="434" t="str">
        <f t="shared" si="17"/>
        <v>是</v>
      </c>
    </row>
    <row r="696" ht="20.1" customHeight="1" spans="1:6">
      <c r="A696" s="435" t="s">
        <v>1278</v>
      </c>
      <c r="B696" s="436" t="s">
        <v>1279</v>
      </c>
      <c r="C696" s="362">
        <v>1205</v>
      </c>
      <c r="D696" s="362">
        <v>2054</v>
      </c>
      <c r="E696" s="321">
        <f t="shared" si="19"/>
        <v>0.705</v>
      </c>
      <c r="F696" s="434" t="str">
        <f t="shared" si="17"/>
        <v>是</v>
      </c>
    </row>
    <row r="697" ht="20.1" customHeight="1" spans="1:6">
      <c r="A697" s="433" t="s">
        <v>1280</v>
      </c>
      <c r="B697" s="228" t="s">
        <v>1281</v>
      </c>
      <c r="C697" s="358">
        <f>SUM(C698:C708)</f>
        <v>4832</v>
      </c>
      <c r="D697" s="358">
        <f>SUM(D698:D708)</f>
        <v>7962</v>
      </c>
      <c r="E697" s="321">
        <f t="shared" si="19"/>
        <v>0.648</v>
      </c>
      <c r="F697" s="434" t="str">
        <f t="shared" si="17"/>
        <v>是</v>
      </c>
    </row>
    <row r="698" ht="20.1" customHeight="1" spans="1:6">
      <c r="A698" s="435" t="s">
        <v>1282</v>
      </c>
      <c r="B698" s="436" t="s">
        <v>1283</v>
      </c>
      <c r="C698" s="362">
        <v>872</v>
      </c>
      <c r="D698" s="362">
        <v>1118</v>
      </c>
      <c r="E698" s="321">
        <f t="shared" si="19"/>
        <v>0.282</v>
      </c>
      <c r="F698" s="434" t="str">
        <f t="shared" si="17"/>
        <v>是</v>
      </c>
    </row>
    <row r="699" ht="20.1" customHeight="1" spans="1:6">
      <c r="A699" s="435" t="s">
        <v>1284</v>
      </c>
      <c r="B699" s="436" t="s">
        <v>1285</v>
      </c>
      <c r="C699" s="362">
        <v>75</v>
      </c>
      <c r="D699" s="362">
        <v>0</v>
      </c>
      <c r="E699" s="321">
        <f t="shared" si="19"/>
        <v>-1</v>
      </c>
      <c r="F699" s="434" t="str">
        <f t="shared" si="17"/>
        <v>是</v>
      </c>
    </row>
    <row r="700" ht="20.1" customHeight="1" spans="1:6">
      <c r="A700" s="435" t="s">
        <v>1286</v>
      </c>
      <c r="B700" s="436" t="s">
        <v>1287</v>
      </c>
      <c r="C700" s="362">
        <v>676</v>
      </c>
      <c r="D700" s="362">
        <v>801</v>
      </c>
      <c r="E700" s="321">
        <f t="shared" si="19"/>
        <v>0.185</v>
      </c>
      <c r="F700" s="434" t="str">
        <f t="shared" si="17"/>
        <v>是</v>
      </c>
    </row>
    <row r="701" ht="20.1" customHeight="1" spans="1:6">
      <c r="A701" s="435" t="s">
        <v>1288</v>
      </c>
      <c r="B701" s="436" t="s">
        <v>1289</v>
      </c>
      <c r="C701" s="362"/>
      <c r="D701" s="362">
        <v>0</v>
      </c>
      <c r="E701" s="321"/>
      <c r="F701" s="434" t="str">
        <f t="shared" si="17"/>
        <v>否</v>
      </c>
    </row>
    <row r="702" ht="20.1" customHeight="1" spans="1:6">
      <c r="A702" s="435" t="s">
        <v>1290</v>
      </c>
      <c r="B702" s="436" t="s">
        <v>1291</v>
      </c>
      <c r="C702" s="362"/>
      <c r="D702" s="362">
        <v>0</v>
      </c>
      <c r="E702" s="321"/>
      <c r="F702" s="434" t="str">
        <f t="shared" si="17"/>
        <v>否</v>
      </c>
    </row>
    <row r="703" ht="20.1" customHeight="1" spans="1:6">
      <c r="A703" s="435" t="s">
        <v>1292</v>
      </c>
      <c r="B703" s="436" t="s">
        <v>1293</v>
      </c>
      <c r="C703" s="362"/>
      <c r="D703" s="362">
        <v>0</v>
      </c>
      <c r="E703" s="321"/>
      <c r="F703" s="434" t="str">
        <f t="shared" si="17"/>
        <v>否</v>
      </c>
    </row>
    <row r="704" ht="20.1" customHeight="1" spans="1:6">
      <c r="A704" s="435" t="s">
        <v>1294</v>
      </c>
      <c r="B704" s="436" t="s">
        <v>1295</v>
      </c>
      <c r="C704" s="362"/>
      <c r="D704" s="362">
        <v>0</v>
      </c>
      <c r="E704" s="321"/>
      <c r="F704" s="434" t="str">
        <f t="shared" si="17"/>
        <v>否</v>
      </c>
    </row>
    <row r="705" ht="20.1" customHeight="1" spans="1:6">
      <c r="A705" s="435" t="s">
        <v>1296</v>
      </c>
      <c r="B705" s="436" t="s">
        <v>1297</v>
      </c>
      <c r="C705" s="362">
        <v>3086</v>
      </c>
      <c r="D705" s="362">
        <v>5070</v>
      </c>
      <c r="E705" s="321">
        <f>D705/C705-1</f>
        <v>0.643</v>
      </c>
      <c r="F705" s="434" t="str">
        <f t="shared" si="17"/>
        <v>是</v>
      </c>
    </row>
    <row r="706" ht="20.1" customHeight="1" spans="1:6">
      <c r="A706" s="435" t="s">
        <v>1298</v>
      </c>
      <c r="B706" s="436" t="s">
        <v>1299</v>
      </c>
      <c r="C706" s="362">
        <v>7</v>
      </c>
      <c r="D706" s="362">
        <v>392</v>
      </c>
      <c r="E706" s="321">
        <f t="shared" ref="E706:E712" si="20">D706/C706-1</f>
        <v>55</v>
      </c>
      <c r="F706" s="434" t="str">
        <f t="shared" si="17"/>
        <v>是</v>
      </c>
    </row>
    <row r="707" ht="20.1" customHeight="1" spans="1:6">
      <c r="A707" s="435" t="s">
        <v>1300</v>
      </c>
      <c r="B707" s="436" t="s">
        <v>1301</v>
      </c>
      <c r="C707" s="362">
        <v>10</v>
      </c>
      <c r="D707" s="362">
        <v>507</v>
      </c>
      <c r="E707" s="321">
        <f t="shared" si="20"/>
        <v>49.7</v>
      </c>
      <c r="F707" s="434" t="str">
        <f t="shared" si="17"/>
        <v>是</v>
      </c>
    </row>
    <row r="708" ht="20.1" customHeight="1" spans="1:6">
      <c r="A708" s="435" t="s">
        <v>1302</v>
      </c>
      <c r="B708" s="436" t="s">
        <v>1303</v>
      </c>
      <c r="C708" s="362">
        <v>106</v>
      </c>
      <c r="D708" s="362">
        <v>74</v>
      </c>
      <c r="E708" s="321">
        <f t="shared" si="20"/>
        <v>-0.302</v>
      </c>
      <c r="F708" s="434" t="str">
        <f t="shared" si="17"/>
        <v>是</v>
      </c>
    </row>
    <row r="709" ht="20.1" customHeight="1" spans="1:6">
      <c r="A709" s="433" t="s">
        <v>1304</v>
      </c>
      <c r="B709" s="228" t="s">
        <v>1305</v>
      </c>
      <c r="C709" s="358">
        <f>SUM(C710:C711)</f>
        <v>0</v>
      </c>
      <c r="D709" s="358"/>
      <c r="E709" s="321"/>
      <c r="F709" s="434" t="str">
        <f t="shared" ref="F709:F772" si="21">IF(LEN(A709)=3,"是",IF(B709&lt;&gt;"",IF(SUM(C709:E709)&lt;&gt;0,"是","否"),"是"))</f>
        <v>否</v>
      </c>
    </row>
    <row r="710" ht="20.1" customHeight="1" spans="1:6">
      <c r="A710" s="435" t="s">
        <v>1306</v>
      </c>
      <c r="B710" s="436" t="s">
        <v>1307</v>
      </c>
      <c r="C710" s="362"/>
      <c r="D710" s="362"/>
      <c r="E710" s="321"/>
      <c r="F710" s="434" t="str">
        <f t="shared" si="21"/>
        <v>否</v>
      </c>
    </row>
    <row r="711" ht="20.1" customHeight="1" spans="1:6">
      <c r="A711" s="435" t="s">
        <v>1308</v>
      </c>
      <c r="B711" s="436" t="s">
        <v>1309</v>
      </c>
      <c r="C711" s="362">
        <v>0</v>
      </c>
      <c r="D711" s="362"/>
      <c r="E711" s="321"/>
      <c r="F711" s="434" t="str">
        <f t="shared" si="21"/>
        <v>否</v>
      </c>
    </row>
    <row r="712" ht="20.1" customHeight="1" spans="1:6">
      <c r="A712" s="433" t="s">
        <v>1310</v>
      </c>
      <c r="B712" s="228" t="s">
        <v>1311</v>
      </c>
      <c r="C712" s="358">
        <f>SUM(C713:C715)</f>
        <v>1447</v>
      </c>
      <c r="D712" s="358">
        <f>SUM(D713:D715)</f>
        <v>6550</v>
      </c>
      <c r="E712" s="321">
        <f t="shared" si="20"/>
        <v>3.527</v>
      </c>
      <c r="F712" s="434" t="str">
        <f t="shared" si="21"/>
        <v>是</v>
      </c>
    </row>
    <row r="713" ht="20.1" customHeight="1" spans="1:6">
      <c r="A713" s="435" t="s">
        <v>1312</v>
      </c>
      <c r="B713" s="436" t="s">
        <v>1313</v>
      </c>
      <c r="C713" s="362"/>
      <c r="D713" s="362"/>
      <c r="E713" s="321"/>
      <c r="F713" s="434" t="str">
        <f t="shared" si="21"/>
        <v>否</v>
      </c>
    </row>
    <row r="714" ht="20.1" customHeight="1" spans="1:6">
      <c r="A714" s="435" t="s">
        <v>1314</v>
      </c>
      <c r="B714" s="436" t="s">
        <v>1315</v>
      </c>
      <c r="C714" s="362"/>
      <c r="D714" s="362"/>
      <c r="E714" s="321"/>
      <c r="F714" s="434" t="str">
        <f t="shared" si="21"/>
        <v>否</v>
      </c>
    </row>
    <row r="715" ht="20.1" customHeight="1" spans="1:6">
      <c r="A715" s="435" t="s">
        <v>1316</v>
      </c>
      <c r="B715" s="436" t="s">
        <v>1317</v>
      </c>
      <c r="C715" s="362">
        <v>1447</v>
      </c>
      <c r="D715" s="362">
        <v>6550</v>
      </c>
      <c r="E715" s="321">
        <f t="shared" ref="E715:E723" si="22">D715/C715-1</f>
        <v>3.527</v>
      </c>
      <c r="F715" s="434" t="str">
        <f t="shared" si="21"/>
        <v>是</v>
      </c>
    </row>
    <row r="716" ht="20.1" customHeight="1" spans="1:6">
      <c r="A716" s="433" t="s">
        <v>1318</v>
      </c>
      <c r="B716" s="228" t="s">
        <v>1319</v>
      </c>
      <c r="C716" s="358">
        <f>SUM(C717:C720)</f>
        <v>15711</v>
      </c>
      <c r="D716" s="358">
        <f>SUM(D717:D720)</f>
        <v>17315</v>
      </c>
      <c r="E716" s="321">
        <f t="shared" si="22"/>
        <v>0.102</v>
      </c>
      <c r="F716" s="434" t="str">
        <f t="shared" si="21"/>
        <v>是</v>
      </c>
    </row>
    <row r="717" ht="20.1" customHeight="1" spans="1:6">
      <c r="A717" s="435" t="s">
        <v>1320</v>
      </c>
      <c r="B717" s="436" t="s">
        <v>1321</v>
      </c>
      <c r="C717" s="362">
        <v>2177</v>
      </c>
      <c r="D717" s="362">
        <v>2432</v>
      </c>
      <c r="E717" s="321">
        <f t="shared" si="22"/>
        <v>0.117</v>
      </c>
      <c r="F717" s="434" t="str">
        <f t="shared" si="21"/>
        <v>是</v>
      </c>
    </row>
    <row r="718" ht="20.1" customHeight="1" spans="1:6">
      <c r="A718" s="435" t="s">
        <v>1322</v>
      </c>
      <c r="B718" s="436" t="s">
        <v>1323</v>
      </c>
      <c r="C718" s="362">
        <v>5897</v>
      </c>
      <c r="D718" s="362">
        <v>6690</v>
      </c>
      <c r="E718" s="321">
        <f t="shared" si="22"/>
        <v>0.134</v>
      </c>
      <c r="F718" s="434" t="str">
        <f t="shared" si="21"/>
        <v>是</v>
      </c>
    </row>
    <row r="719" ht="20.1" customHeight="1" spans="1:6">
      <c r="A719" s="435" t="s">
        <v>1324</v>
      </c>
      <c r="B719" s="436" t="s">
        <v>1325</v>
      </c>
      <c r="C719" s="362">
        <v>6713</v>
      </c>
      <c r="D719" s="362">
        <v>7106</v>
      </c>
      <c r="E719" s="321">
        <f t="shared" si="22"/>
        <v>0.059</v>
      </c>
      <c r="F719" s="434" t="str">
        <f t="shared" si="21"/>
        <v>是</v>
      </c>
    </row>
    <row r="720" ht="20.1" customHeight="1" spans="1:6">
      <c r="A720" s="435" t="s">
        <v>1326</v>
      </c>
      <c r="B720" s="436" t="s">
        <v>1327</v>
      </c>
      <c r="C720" s="362">
        <v>924</v>
      </c>
      <c r="D720" s="362">
        <v>1087</v>
      </c>
      <c r="E720" s="321">
        <f t="shared" si="22"/>
        <v>0.176</v>
      </c>
      <c r="F720" s="434" t="str">
        <f t="shared" si="21"/>
        <v>是</v>
      </c>
    </row>
    <row r="721" ht="20.1" customHeight="1" spans="1:6">
      <c r="A721" s="433" t="s">
        <v>1328</v>
      </c>
      <c r="B721" s="228" t="s">
        <v>1329</v>
      </c>
      <c r="C721" s="358">
        <f>SUM(C722:C724)</f>
        <v>451</v>
      </c>
      <c r="D721" s="358">
        <f>SUM(D722:D724)</f>
        <v>488</v>
      </c>
      <c r="E721" s="321">
        <f t="shared" si="22"/>
        <v>0.082</v>
      </c>
      <c r="F721" s="434" t="str">
        <f t="shared" si="21"/>
        <v>是</v>
      </c>
    </row>
    <row r="722" ht="20.1" customHeight="1" spans="1:6">
      <c r="A722" s="435" t="s">
        <v>1330</v>
      </c>
      <c r="B722" s="436" t="s">
        <v>1331</v>
      </c>
      <c r="C722" s="362"/>
      <c r="D722" s="362"/>
      <c r="E722" s="321"/>
      <c r="F722" s="434" t="str">
        <f t="shared" si="21"/>
        <v>否</v>
      </c>
    </row>
    <row r="723" ht="20.1" customHeight="1" spans="1:6">
      <c r="A723" s="435" t="s">
        <v>1332</v>
      </c>
      <c r="B723" s="436" t="s">
        <v>1333</v>
      </c>
      <c r="C723" s="362">
        <v>451</v>
      </c>
      <c r="D723" s="362">
        <v>488</v>
      </c>
      <c r="E723" s="321">
        <f t="shared" si="22"/>
        <v>0.082</v>
      </c>
      <c r="F723" s="434" t="str">
        <f t="shared" si="21"/>
        <v>是</v>
      </c>
    </row>
    <row r="724" ht="20.1" customHeight="1" spans="1:6">
      <c r="A724" s="435" t="s">
        <v>1334</v>
      </c>
      <c r="B724" s="436" t="s">
        <v>1335</v>
      </c>
      <c r="C724" s="362">
        <v>0</v>
      </c>
      <c r="D724" s="362">
        <v>0</v>
      </c>
      <c r="E724" s="321"/>
      <c r="F724" s="434" t="str">
        <f t="shared" si="21"/>
        <v>否</v>
      </c>
    </row>
    <row r="725" ht="20.1" customHeight="1" spans="1:6">
      <c r="A725" s="433" t="s">
        <v>1336</v>
      </c>
      <c r="B725" s="228" t="s">
        <v>1337</v>
      </c>
      <c r="C725" s="358">
        <f>SUM(C726:C728)</f>
        <v>167</v>
      </c>
      <c r="D725" s="358">
        <f>SUM(D726:D728)</f>
        <v>239</v>
      </c>
      <c r="E725" s="321">
        <f>D725/C725-1</f>
        <v>0.431</v>
      </c>
      <c r="F725" s="434" t="str">
        <f t="shared" si="21"/>
        <v>是</v>
      </c>
    </row>
    <row r="726" ht="20.1" customHeight="1" spans="1:6">
      <c r="A726" s="435" t="s">
        <v>1338</v>
      </c>
      <c r="B726" s="436" t="s">
        <v>1339</v>
      </c>
      <c r="C726" s="362">
        <v>167</v>
      </c>
      <c r="D726" s="362">
        <v>239</v>
      </c>
      <c r="E726" s="321">
        <f>D726/C726-1</f>
        <v>0.431</v>
      </c>
      <c r="F726" s="434" t="str">
        <f t="shared" si="21"/>
        <v>是</v>
      </c>
    </row>
    <row r="727" ht="20.1" customHeight="1" spans="1:6">
      <c r="A727" s="435" t="s">
        <v>1340</v>
      </c>
      <c r="B727" s="436" t="s">
        <v>1341</v>
      </c>
      <c r="C727" s="362">
        <v>0</v>
      </c>
      <c r="D727" s="362"/>
      <c r="E727" s="321"/>
      <c r="F727" s="434" t="str">
        <f t="shared" si="21"/>
        <v>否</v>
      </c>
    </row>
    <row r="728" ht="20.1" customHeight="1" spans="1:6">
      <c r="A728" s="435" t="s">
        <v>1342</v>
      </c>
      <c r="B728" s="436" t="s">
        <v>1343</v>
      </c>
      <c r="C728" s="362">
        <v>0</v>
      </c>
      <c r="D728" s="362"/>
      <c r="E728" s="321"/>
      <c r="F728" s="434" t="str">
        <f t="shared" si="21"/>
        <v>否</v>
      </c>
    </row>
    <row r="729" ht="20.1" customHeight="1" spans="1:6">
      <c r="A729" s="433" t="s">
        <v>1344</v>
      </c>
      <c r="B729" s="228" t="s">
        <v>1345</v>
      </c>
      <c r="C729" s="358">
        <f>SUM(C730:C731)</f>
        <v>139</v>
      </c>
      <c r="D729" s="358">
        <f>SUM(D730:D731)</f>
        <v>382</v>
      </c>
      <c r="E729" s="321">
        <f>D729/C729-1</f>
        <v>1.748</v>
      </c>
      <c r="F729" s="434" t="str">
        <f t="shared" si="21"/>
        <v>是</v>
      </c>
    </row>
    <row r="730" ht="20.1" customHeight="1" spans="1:6">
      <c r="A730" s="435" t="s">
        <v>1346</v>
      </c>
      <c r="B730" s="436" t="s">
        <v>1347</v>
      </c>
      <c r="C730" s="362">
        <v>139</v>
      </c>
      <c r="D730" s="362">
        <v>382</v>
      </c>
      <c r="E730" s="321">
        <f>D730/C730-1</f>
        <v>1.748</v>
      </c>
      <c r="F730" s="434" t="str">
        <f t="shared" si="21"/>
        <v>是</v>
      </c>
    </row>
    <row r="731" ht="20.1" customHeight="1" spans="1:6">
      <c r="A731" s="435" t="s">
        <v>1348</v>
      </c>
      <c r="B731" s="436" t="s">
        <v>1349</v>
      </c>
      <c r="C731" s="362">
        <v>0</v>
      </c>
      <c r="D731" s="362"/>
      <c r="E731" s="321"/>
      <c r="F731" s="434" t="str">
        <f t="shared" si="21"/>
        <v>否</v>
      </c>
    </row>
    <row r="732" ht="20.1" customHeight="1" spans="1:6">
      <c r="A732" s="433" t="s">
        <v>1350</v>
      </c>
      <c r="B732" s="228" t="s">
        <v>1351</v>
      </c>
      <c r="C732" s="358">
        <f>SUM(C733:C740)</f>
        <v>477</v>
      </c>
      <c r="D732" s="358">
        <f>SUM(D733:D740)</f>
        <v>554</v>
      </c>
      <c r="E732" s="321">
        <f>D732/C732-1</f>
        <v>0.161</v>
      </c>
      <c r="F732" s="434" t="str">
        <f t="shared" si="21"/>
        <v>是</v>
      </c>
    </row>
    <row r="733" ht="20.1" customHeight="1" spans="1:6">
      <c r="A733" s="435" t="s">
        <v>1352</v>
      </c>
      <c r="B733" s="436" t="s">
        <v>138</v>
      </c>
      <c r="C733" s="362">
        <v>451</v>
      </c>
      <c r="D733" s="362">
        <v>442</v>
      </c>
      <c r="E733" s="321">
        <f>D733/C733-1</f>
        <v>-0.02</v>
      </c>
      <c r="F733" s="434" t="str">
        <f t="shared" si="21"/>
        <v>是</v>
      </c>
    </row>
    <row r="734" ht="20.1" customHeight="1" spans="1:6">
      <c r="A734" s="435" t="s">
        <v>1353</v>
      </c>
      <c r="B734" s="436" t="s">
        <v>140</v>
      </c>
      <c r="C734" s="362"/>
      <c r="D734" s="362">
        <v>0</v>
      </c>
      <c r="E734" s="321"/>
      <c r="F734" s="434" t="str">
        <f t="shared" si="21"/>
        <v>否</v>
      </c>
    </row>
    <row r="735" ht="20.1" customHeight="1" spans="1:6">
      <c r="A735" s="435" t="s">
        <v>1354</v>
      </c>
      <c r="B735" s="436" t="s">
        <v>142</v>
      </c>
      <c r="C735" s="362"/>
      <c r="D735" s="362">
        <v>0</v>
      </c>
      <c r="E735" s="321"/>
      <c r="F735" s="434" t="str">
        <f t="shared" si="21"/>
        <v>否</v>
      </c>
    </row>
    <row r="736" ht="20.1" customHeight="1" spans="1:6">
      <c r="A736" s="435" t="s">
        <v>1355</v>
      </c>
      <c r="B736" s="436" t="s">
        <v>238</v>
      </c>
      <c r="C736" s="362"/>
      <c r="D736" s="362">
        <v>0</v>
      </c>
      <c r="E736" s="321"/>
      <c r="F736" s="434" t="str">
        <f t="shared" si="21"/>
        <v>否</v>
      </c>
    </row>
    <row r="737" ht="20.1" customHeight="1" spans="1:6">
      <c r="A737" s="435" t="s">
        <v>1356</v>
      </c>
      <c r="B737" s="436" t="s">
        <v>1357</v>
      </c>
      <c r="C737" s="362"/>
      <c r="D737" s="362">
        <v>0</v>
      </c>
      <c r="E737" s="321"/>
      <c r="F737" s="434" t="str">
        <f t="shared" si="21"/>
        <v>否</v>
      </c>
    </row>
    <row r="738" ht="20.1" customHeight="1" spans="1:6">
      <c r="A738" s="435" t="s">
        <v>1358</v>
      </c>
      <c r="B738" s="436" t="s">
        <v>1359</v>
      </c>
      <c r="C738" s="362">
        <v>23</v>
      </c>
      <c r="D738" s="362">
        <v>107</v>
      </c>
      <c r="E738" s="321">
        <f>D738/C738-1</f>
        <v>3.652</v>
      </c>
      <c r="F738" s="434" t="str">
        <f t="shared" si="21"/>
        <v>是</v>
      </c>
    </row>
    <row r="739" ht="20.1" customHeight="1" spans="1:6">
      <c r="A739" s="435" t="s">
        <v>1360</v>
      </c>
      <c r="B739" s="436" t="s">
        <v>156</v>
      </c>
      <c r="C739" s="362"/>
      <c r="D739" s="362">
        <v>0</v>
      </c>
      <c r="E739" s="321"/>
      <c r="F739" s="434" t="str">
        <f t="shared" si="21"/>
        <v>否</v>
      </c>
    </row>
    <row r="740" ht="20.1" customHeight="1" spans="1:6">
      <c r="A740" s="435" t="s">
        <v>1361</v>
      </c>
      <c r="B740" s="436" t="s">
        <v>1362</v>
      </c>
      <c r="C740" s="362">
        <v>3</v>
      </c>
      <c r="D740" s="362">
        <v>5</v>
      </c>
      <c r="E740" s="321">
        <f>D740/C740-1</f>
        <v>0.667</v>
      </c>
      <c r="F740" s="434" t="str">
        <f t="shared" si="21"/>
        <v>是</v>
      </c>
    </row>
    <row r="741" ht="20.1" customHeight="1" spans="1:6">
      <c r="A741" s="433" t="s">
        <v>1363</v>
      </c>
      <c r="B741" s="228" t="s">
        <v>1364</v>
      </c>
      <c r="C741" s="362">
        <f>C742</f>
        <v>0</v>
      </c>
      <c r="D741" s="362"/>
      <c r="E741" s="321"/>
      <c r="F741" s="434" t="str">
        <f t="shared" si="21"/>
        <v>否</v>
      </c>
    </row>
    <row r="742" ht="20.1" customHeight="1" spans="1:6">
      <c r="A742" s="435" t="s">
        <v>1365</v>
      </c>
      <c r="B742" s="436" t="s">
        <v>1366</v>
      </c>
      <c r="C742" s="362">
        <v>0</v>
      </c>
      <c r="D742" s="362"/>
      <c r="E742" s="321"/>
      <c r="F742" s="434" t="str">
        <f t="shared" si="21"/>
        <v>否</v>
      </c>
    </row>
    <row r="743" ht="20.1" customHeight="1" spans="1:6">
      <c r="A743" s="433">
        <v>21019</v>
      </c>
      <c r="B743" s="228" t="s">
        <v>1367</v>
      </c>
      <c r="C743" s="358">
        <f>SUM(C744:C745)</f>
        <v>3579</v>
      </c>
      <c r="D743" s="358">
        <f>SUM(D744:D745)</f>
        <v>5401</v>
      </c>
      <c r="E743" s="321">
        <f t="shared" ref="E741:E749" si="23">D743/C743-1</f>
        <v>0.509</v>
      </c>
      <c r="F743" s="434"/>
    </row>
    <row r="744" ht="20.1" customHeight="1" spans="1:6">
      <c r="A744" s="435" t="s">
        <v>1368</v>
      </c>
      <c r="B744" s="436" t="s">
        <v>1369</v>
      </c>
      <c r="C744" s="362"/>
      <c r="D744" s="362"/>
      <c r="E744" s="321"/>
      <c r="F744" s="434"/>
    </row>
    <row r="745" ht="20.1" customHeight="1" spans="1:6">
      <c r="A745" s="435" t="s">
        <v>1370</v>
      </c>
      <c r="B745" s="436" t="s">
        <v>1371</v>
      </c>
      <c r="C745" s="362">
        <v>3579</v>
      </c>
      <c r="D745" s="362">
        <v>5401</v>
      </c>
      <c r="E745" s="321">
        <f t="shared" si="23"/>
        <v>0.509</v>
      </c>
      <c r="F745" s="434"/>
    </row>
    <row r="746" ht="20.1" customHeight="1" spans="1:6">
      <c r="A746" s="433" t="s">
        <v>1372</v>
      </c>
      <c r="B746" s="228" t="s">
        <v>1373</v>
      </c>
      <c r="C746" s="358">
        <f>SUM(C747)</f>
        <v>17</v>
      </c>
      <c r="D746" s="358">
        <f>SUM(D747)</f>
        <v>204</v>
      </c>
      <c r="E746" s="321">
        <f t="shared" si="23"/>
        <v>11</v>
      </c>
      <c r="F746" s="434" t="str">
        <f t="shared" ref="F746:F775" si="24">IF(LEN(A746)=3,"是",IF(B746&lt;&gt;"",IF(SUM(C746:E746)&lt;&gt;0,"是","否"),"是"))</f>
        <v>是</v>
      </c>
    </row>
    <row r="747" ht="20.1" customHeight="1" spans="1:6">
      <c r="A747" s="435">
        <v>2109999</v>
      </c>
      <c r="B747" s="436" t="s">
        <v>1374</v>
      </c>
      <c r="C747" s="362">
        <v>17</v>
      </c>
      <c r="D747" s="362">
        <v>204</v>
      </c>
      <c r="E747" s="321">
        <f t="shared" si="23"/>
        <v>11</v>
      </c>
      <c r="F747" s="434" t="str">
        <f t="shared" si="24"/>
        <v>是</v>
      </c>
    </row>
    <row r="748" ht="20.1" customHeight="1" spans="1:6">
      <c r="A748" s="433" t="s">
        <v>86</v>
      </c>
      <c r="B748" s="228" t="s">
        <v>87</v>
      </c>
      <c r="C748" s="358">
        <f>SUM(C749,C759,C763,C772,C778,,C785,C791,C794,C797,C799,C801,C807,C809,C811,C826)</f>
        <v>4645</v>
      </c>
      <c r="D748" s="358">
        <f>SUM(D749,D759,D763,D772,D778,,D785,D791,D794,D797,D799,D801,D807,D809,D811,D826)</f>
        <v>20594</v>
      </c>
      <c r="E748" s="321">
        <f t="shared" si="23"/>
        <v>3.434</v>
      </c>
      <c r="F748" s="434" t="str">
        <f t="shared" si="24"/>
        <v>是</v>
      </c>
    </row>
    <row r="749" ht="20.1" customHeight="1" spans="1:6">
      <c r="A749" s="433" t="s">
        <v>1375</v>
      </c>
      <c r="B749" s="228" t="s">
        <v>1376</v>
      </c>
      <c r="C749" s="358">
        <f>SUM(C750:C758)</f>
        <v>0</v>
      </c>
      <c r="D749" s="358">
        <f>SUM(D750:D758)</f>
        <v>15</v>
      </c>
      <c r="E749" s="321"/>
      <c r="F749" s="434" t="str">
        <f t="shared" si="24"/>
        <v>是</v>
      </c>
    </row>
    <row r="750" ht="20.1" customHeight="1" spans="1:6">
      <c r="A750" s="435" t="s">
        <v>1377</v>
      </c>
      <c r="B750" s="436" t="s">
        <v>138</v>
      </c>
      <c r="C750" s="362"/>
      <c r="D750" s="362"/>
      <c r="E750" s="321"/>
      <c r="F750" s="434" t="str">
        <f t="shared" si="24"/>
        <v>否</v>
      </c>
    </row>
    <row r="751" ht="20.1" customHeight="1" spans="1:6">
      <c r="A751" s="435" t="s">
        <v>1378</v>
      </c>
      <c r="B751" s="436" t="s">
        <v>140</v>
      </c>
      <c r="C751" s="362"/>
      <c r="D751" s="362"/>
      <c r="E751" s="321"/>
      <c r="F751" s="434" t="str">
        <f t="shared" si="24"/>
        <v>否</v>
      </c>
    </row>
    <row r="752" ht="20.1" customHeight="1" spans="1:6">
      <c r="A752" s="435" t="s">
        <v>1379</v>
      </c>
      <c r="B752" s="436" t="s">
        <v>142</v>
      </c>
      <c r="C752" s="362"/>
      <c r="D752" s="362"/>
      <c r="E752" s="321"/>
      <c r="F752" s="434" t="str">
        <f t="shared" si="24"/>
        <v>否</v>
      </c>
    </row>
    <row r="753" ht="20.1" customHeight="1" spans="1:6">
      <c r="A753" s="435" t="s">
        <v>1380</v>
      </c>
      <c r="B753" s="436" t="s">
        <v>1381</v>
      </c>
      <c r="C753" s="362"/>
      <c r="D753" s="362"/>
      <c r="E753" s="321"/>
      <c r="F753" s="434" t="str">
        <f t="shared" si="24"/>
        <v>否</v>
      </c>
    </row>
    <row r="754" ht="20.1" customHeight="1" spans="1:6">
      <c r="A754" s="435" t="s">
        <v>1382</v>
      </c>
      <c r="B754" s="436" t="s">
        <v>1383</v>
      </c>
      <c r="C754" s="362"/>
      <c r="D754" s="362"/>
      <c r="E754" s="321"/>
      <c r="F754" s="434" t="str">
        <f t="shared" si="24"/>
        <v>否</v>
      </c>
    </row>
    <row r="755" ht="20.1" customHeight="1" spans="1:6">
      <c r="A755" s="435" t="s">
        <v>1384</v>
      </c>
      <c r="B755" s="436" t="s">
        <v>1385</v>
      </c>
      <c r="C755" s="362"/>
      <c r="D755" s="362"/>
      <c r="E755" s="321"/>
      <c r="F755" s="434" t="str">
        <f t="shared" si="24"/>
        <v>否</v>
      </c>
    </row>
    <row r="756" ht="20.1" customHeight="1" spans="1:6">
      <c r="A756" s="435" t="s">
        <v>1386</v>
      </c>
      <c r="B756" s="436" t="s">
        <v>1387</v>
      </c>
      <c r="C756" s="362"/>
      <c r="D756" s="362"/>
      <c r="E756" s="321"/>
      <c r="F756" s="434" t="str">
        <f t="shared" si="24"/>
        <v>否</v>
      </c>
    </row>
    <row r="757" ht="20.1" customHeight="1" spans="1:6">
      <c r="A757" s="435" t="s">
        <v>1388</v>
      </c>
      <c r="B757" s="436" t="s">
        <v>1389</v>
      </c>
      <c r="C757" s="362"/>
      <c r="D757" s="362"/>
      <c r="E757" s="321"/>
      <c r="F757" s="434" t="str">
        <f t="shared" si="24"/>
        <v>否</v>
      </c>
    </row>
    <row r="758" ht="20.1" customHeight="1" spans="1:6">
      <c r="A758" s="435" t="s">
        <v>1390</v>
      </c>
      <c r="B758" s="436" t="s">
        <v>1391</v>
      </c>
      <c r="C758" s="362"/>
      <c r="D758" s="362">
        <v>15</v>
      </c>
      <c r="E758" s="321"/>
      <c r="F758" s="434" t="str">
        <f t="shared" si="24"/>
        <v>是</v>
      </c>
    </row>
    <row r="759" ht="20.1" customHeight="1" spans="1:6">
      <c r="A759" s="433" t="s">
        <v>1392</v>
      </c>
      <c r="B759" s="228" t="s">
        <v>1393</v>
      </c>
      <c r="C759" s="358">
        <f>SUM(C760:C762)</f>
        <v>0</v>
      </c>
      <c r="D759" s="358">
        <f>SUM(D760:D762)</f>
        <v>0</v>
      </c>
      <c r="E759" s="321"/>
      <c r="F759" s="434" t="str">
        <f t="shared" si="24"/>
        <v>否</v>
      </c>
    </row>
    <row r="760" ht="20.1" customHeight="1" spans="1:6">
      <c r="A760" s="435" t="s">
        <v>1394</v>
      </c>
      <c r="B760" s="436" t="s">
        <v>1395</v>
      </c>
      <c r="C760" s="362"/>
      <c r="D760" s="362"/>
      <c r="E760" s="321"/>
      <c r="F760" s="434" t="str">
        <f t="shared" si="24"/>
        <v>否</v>
      </c>
    </row>
    <row r="761" ht="20.1" customHeight="1" spans="1:6">
      <c r="A761" s="435" t="s">
        <v>1396</v>
      </c>
      <c r="B761" s="436" t="s">
        <v>1397</v>
      </c>
      <c r="C761" s="362"/>
      <c r="D761" s="362"/>
      <c r="E761" s="321"/>
      <c r="F761" s="434" t="str">
        <f t="shared" si="24"/>
        <v>否</v>
      </c>
    </row>
    <row r="762" ht="20.1" customHeight="1" spans="1:6">
      <c r="A762" s="435" t="s">
        <v>1398</v>
      </c>
      <c r="B762" s="436" t="s">
        <v>1399</v>
      </c>
      <c r="C762" s="362"/>
      <c r="D762" s="362"/>
      <c r="E762" s="321"/>
      <c r="F762" s="434" t="str">
        <f t="shared" si="24"/>
        <v>否</v>
      </c>
    </row>
    <row r="763" ht="20.1" customHeight="1" spans="1:6">
      <c r="A763" s="433" t="s">
        <v>1400</v>
      </c>
      <c r="B763" s="228" t="s">
        <v>1401</v>
      </c>
      <c r="C763" s="358">
        <f>SUM(C764:C771)</f>
        <v>913</v>
      </c>
      <c r="D763" s="358">
        <f>SUM(D764:D771)</f>
        <v>8206</v>
      </c>
      <c r="E763" s="321">
        <f>D763/C763-1</f>
        <v>7.988</v>
      </c>
      <c r="F763" s="434" t="str">
        <f t="shared" si="24"/>
        <v>是</v>
      </c>
    </row>
    <row r="764" ht="20.1" customHeight="1" spans="1:6">
      <c r="A764" s="435" t="s">
        <v>1402</v>
      </c>
      <c r="B764" s="436" t="s">
        <v>1403</v>
      </c>
      <c r="C764" s="362"/>
      <c r="D764" s="362"/>
      <c r="E764" s="321"/>
      <c r="F764" s="434" t="str">
        <f t="shared" si="24"/>
        <v>否</v>
      </c>
    </row>
    <row r="765" ht="20.1" customHeight="1" spans="1:6">
      <c r="A765" s="435" t="s">
        <v>1404</v>
      </c>
      <c r="B765" s="436" t="s">
        <v>1405</v>
      </c>
      <c r="C765" s="362">
        <v>913</v>
      </c>
      <c r="D765" s="362">
        <v>8206</v>
      </c>
      <c r="E765" s="321">
        <f>D765/C765-1</f>
        <v>7.988</v>
      </c>
      <c r="F765" s="434" t="str">
        <f t="shared" si="24"/>
        <v>是</v>
      </c>
    </row>
    <row r="766" ht="20.1" customHeight="1" spans="1:6">
      <c r="A766" s="435" t="s">
        <v>1406</v>
      </c>
      <c r="B766" s="436" t="s">
        <v>1407</v>
      </c>
      <c r="C766" s="362">
        <v>0</v>
      </c>
      <c r="D766" s="362"/>
      <c r="E766" s="321"/>
      <c r="F766" s="434" t="str">
        <f t="shared" si="24"/>
        <v>否</v>
      </c>
    </row>
    <row r="767" ht="20.1" customHeight="1" spans="1:6">
      <c r="A767" s="435" t="s">
        <v>1408</v>
      </c>
      <c r="B767" s="436" t="s">
        <v>1409</v>
      </c>
      <c r="C767" s="362"/>
      <c r="D767" s="362"/>
      <c r="E767" s="321"/>
      <c r="F767" s="434" t="str">
        <f t="shared" si="24"/>
        <v>否</v>
      </c>
    </row>
    <row r="768" ht="20.1" customHeight="1" spans="1:6">
      <c r="A768" s="435" t="s">
        <v>1410</v>
      </c>
      <c r="B768" s="436" t="s">
        <v>1411</v>
      </c>
      <c r="C768" s="362">
        <v>0</v>
      </c>
      <c r="D768" s="362"/>
      <c r="E768" s="321"/>
      <c r="F768" s="434" t="str">
        <f t="shared" si="24"/>
        <v>否</v>
      </c>
    </row>
    <row r="769" ht="20.1" customHeight="1" spans="1:6">
      <c r="A769" s="435" t="s">
        <v>1412</v>
      </c>
      <c r="B769" s="436" t="s">
        <v>1413</v>
      </c>
      <c r="C769" s="362">
        <v>0</v>
      </c>
      <c r="D769" s="362"/>
      <c r="E769" s="321"/>
      <c r="F769" s="434" t="str">
        <f t="shared" si="24"/>
        <v>否</v>
      </c>
    </row>
    <row r="770" ht="20.1" customHeight="1" spans="1:6">
      <c r="A770" s="436" t="s">
        <v>1414</v>
      </c>
      <c r="B770" s="436" t="s">
        <v>1415</v>
      </c>
      <c r="C770" s="362">
        <v>0</v>
      </c>
      <c r="D770" s="362"/>
      <c r="E770" s="321"/>
      <c r="F770" s="434" t="str">
        <f t="shared" si="24"/>
        <v>否</v>
      </c>
    </row>
    <row r="771" ht="20.1" customHeight="1" spans="1:6">
      <c r="A771" s="435" t="s">
        <v>1416</v>
      </c>
      <c r="B771" s="436" t="s">
        <v>1417</v>
      </c>
      <c r="C771" s="362"/>
      <c r="D771" s="362"/>
      <c r="E771" s="321"/>
      <c r="F771" s="434" t="str">
        <f t="shared" si="24"/>
        <v>否</v>
      </c>
    </row>
    <row r="772" ht="20.1" customHeight="1" spans="1:6">
      <c r="A772" s="433" t="s">
        <v>1418</v>
      </c>
      <c r="B772" s="228" t="s">
        <v>1419</v>
      </c>
      <c r="C772" s="358">
        <f>SUM(C773:C777)</f>
        <v>1100</v>
      </c>
      <c r="D772" s="358">
        <f>SUM(D773:D777)</f>
        <v>510</v>
      </c>
      <c r="E772" s="321">
        <f>D772/C772-1</f>
        <v>-0.536</v>
      </c>
      <c r="F772" s="434" t="str">
        <f t="shared" si="24"/>
        <v>是</v>
      </c>
    </row>
    <row r="773" ht="20.1" customHeight="1" spans="1:6">
      <c r="A773" s="435" t="s">
        <v>1420</v>
      </c>
      <c r="B773" s="436" t="s">
        <v>1421</v>
      </c>
      <c r="C773" s="362">
        <v>400</v>
      </c>
      <c r="D773" s="362">
        <v>400</v>
      </c>
      <c r="E773" s="321">
        <f t="shared" ref="E773:E779" si="25">D773/C773-1</f>
        <v>0</v>
      </c>
      <c r="F773" s="434" t="str">
        <f t="shared" si="24"/>
        <v>是</v>
      </c>
    </row>
    <row r="774" ht="20.1" customHeight="1" spans="1:6">
      <c r="A774" s="435" t="s">
        <v>1422</v>
      </c>
      <c r="B774" s="436" t="s">
        <v>1423</v>
      </c>
      <c r="C774" s="362">
        <v>700</v>
      </c>
      <c r="D774" s="362">
        <v>110</v>
      </c>
      <c r="E774" s="321">
        <f t="shared" si="25"/>
        <v>-0.843</v>
      </c>
      <c r="F774" s="434" t="str">
        <f t="shared" si="24"/>
        <v>是</v>
      </c>
    </row>
    <row r="775" ht="20.1" customHeight="1" spans="1:6">
      <c r="A775" s="435" t="s">
        <v>1424</v>
      </c>
      <c r="B775" s="436" t="s">
        <v>1425</v>
      </c>
      <c r="C775" s="362"/>
      <c r="D775" s="362"/>
      <c r="E775" s="321"/>
      <c r="F775" s="434" t="str">
        <f t="shared" si="24"/>
        <v>否</v>
      </c>
    </row>
    <row r="776" ht="20.1" customHeight="1" spans="1:6">
      <c r="A776" s="435">
        <v>2110405</v>
      </c>
      <c r="B776" s="436" t="s">
        <v>1426</v>
      </c>
      <c r="C776" s="362"/>
      <c r="D776" s="362"/>
      <c r="E776" s="321"/>
      <c r="F776" s="434" t="str">
        <f t="shared" ref="F776:F839" si="26">IF(LEN(A776)=3,"是",IF(B776&lt;&gt;"",IF(SUM(C776:E776)&lt;&gt;0,"是","否"),"是"))</f>
        <v>否</v>
      </c>
    </row>
    <row r="777" ht="20.1" customHeight="1" spans="1:6">
      <c r="A777" s="435" t="s">
        <v>1427</v>
      </c>
      <c r="B777" s="436" t="s">
        <v>1428</v>
      </c>
      <c r="C777" s="362"/>
      <c r="D777" s="362"/>
      <c r="E777" s="321"/>
      <c r="F777" s="434" t="str">
        <f t="shared" si="26"/>
        <v>否</v>
      </c>
    </row>
    <row r="778" ht="20.1" customHeight="1" spans="1:6">
      <c r="A778" s="433" t="s">
        <v>1429</v>
      </c>
      <c r="B778" s="228" t="s">
        <v>1430</v>
      </c>
      <c r="C778" s="358">
        <f>SUM(C779:C784)</f>
        <v>2617</v>
      </c>
      <c r="D778" s="358">
        <f>SUM(D779:D784)</f>
        <v>11863</v>
      </c>
      <c r="E778" s="321">
        <f t="shared" si="25"/>
        <v>3.533</v>
      </c>
      <c r="F778" s="434" t="str">
        <f t="shared" si="26"/>
        <v>是</v>
      </c>
    </row>
    <row r="779" ht="20.1" customHeight="1" spans="1:6">
      <c r="A779" s="435" t="s">
        <v>1431</v>
      </c>
      <c r="B779" s="436" t="s">
        <v>1432</v>
      </c>
      <c r="C779" s="362">
        <v>2509</v>
      </c>
      <c r="D779" s="362">
        <v>9915</v>
      </c>
      <c r="E779" s="321">
        <f t="shared" si="25"/>
        <v>2.952</v>
      </c>
      <c r="F779" s="434" t="str">
        <f t="shared" si="26"/>
        <v>是</v>
      </c>
    </row>
    <row r="780" ht="20.1" customHeight="1" spans="1:6">
      <c r="A780" s="435" t="s">
        <v>1433</v>
      </c>
      <c r="B780" s="436" t="s">
        <v>1434</v>
      </c>
      <c r="C780" s="362">
        <v>0</v>
      </c>
      <c r="D780" s="362"/>
      <c r="E780" s="321"/>
      <c r="F780" s="434" t="str">
        <f t="shared" si="26"/>
        <v>否</v>
      </c>
    </row>
    <row r="781" ht="20.1" customHeight="1" spans="1:6">
      <c r="A781" s="435" t="s">
        <v>1435</v>
      </c>
      <c r="B781" s="436" t="s">
        <v>1436</v>
      </c>
      <c r="C781" s="362">
        <v>0</v>
      </c>
      <c r="D781" s="362"/>
      <c r="E781" s="321"/>
      <c r="F781" s="434" t="str">
        <f t="shared" si="26"/>
        <v>否</v>
      </c>
    </row>
    <row r="782" ht="20.1" customHeight="1" spans="1:6">
      <c r="A782" s="435" t="s">
        <v>1437</v>
      </c>
      <c r="B782" s="436" t="s">
        <v>1438</v>
      </c>
      <c r="C782" s="362">
        <v>0</v>
      </c>
      <c r="D782" s="362"/>
      <c r="E782" s="321"/>
      <c r="F782" s="434" t="str">
        <f t="shared" si="26"/>
        <v>否</v>
      </c>
    </row>
    <row r="783" ht="20.1" customHeight="1" spans="1:6">
      <c r="A783" s="435" t="s">
        <v>1439</v>
      </c>
      <c r="B783" s="436" t="s">
        <v>1440</v>
      </c>
      <c r="C783" s="362">
        <v>108</v>
      </c>
      <c r="D783" s="362">
        <v>1948</v>
      </c>
      <c r="E783" s="321">
        <f>D783/C783-1</f>
        <v>17.037</v>
      </c>
      <c r="F783" s="434" t="str">
        <f t="shared" si="26"/>
        <v>是</v>
      </c>
    </row>
    <row r="784" ht="20.1" customHeight="1" spans="1:6">
      <c r="A784" s="435" t="s">
        <v>1441</v>
      </c>
      <c r="B784" s="436" t="s">
        <v>1442</v>
      </c>
      <c r="C784" s="362">
        <v>0</v>
      </c>
      <c r="D784" s="362"/>
      <c r="E784" s="321"/>
      <c r="F784" s="434" t="str">
        <f t="shared" si="26"/>
        <v>否</v>
      </c>
    </row>
    <row r="785" ht="20.1" customHeight="1" spans="1:6">
      <c r="A785" s="433" t="s">
        <v>1443</v>
      </c>
      <c r="B785" s="228" t="s">
        <v>1444</v>
      </c>
      <c r="C785" s="358">
        <f>SUM(C786:C790)</f>
        <v>0</v>
      </c>
      <c r="D785" s="358"/>
      <c r="E785" s="321"/>
      <c r="F785" s="434" t="str">
        <f t="shared" si="26"/>
        <v>否</v>
      </c>
    </row>
    <row r="786" ht="20.1" customHeight="1" spans="1:6">
      <c r="A786" s="435" t="s">
        <v>1445</v>
      </c>
      <c r="B786" s="436" t="s">
        <v>1446</v>
      </c>
      <c r="C786" s="362">
        <v>0</v>
      </c>
      <c r="D786" s="362"/>
      <c r="E786" s="321"/>
      <c r="F786" s="434" t="str">
        <f t="shared" si="26"/>
        <v>否</v>
      </c>
    </row>
    <row r="787" ht="20.1" customHeight="1" spans="1:6">
      <c r="A787" s="435" t="s">
        <v>1447</v>
      </c>
      <c r="B787" s="436" t="s">
        <v>1448</v>
      </c>
      <c r="C787" s="362">
        <v>0</v>
      </c>
      <c r="D787" s="362"/>
      <c r="E787" s="321"/>
      <c r="F787" s="434" t="str">
        <f t="shared" si="26"/>
        <v>否</v>
      </c>
    </row>
    <row r="788" ht="20.1" customHeight="1" spans="1:6">
      <c r="A788" s="435" t="s">
        <v>1449</v>
      </c>
      <c r="B788" s="436" t="s">
        <v>1450</v>
      </c>
      <c r="C788" s="362">
        <v>0</v>
      </c>
      <c r="D788" s="362"/>
      <c r="E788" s="321"/>
      <c r="F788" s="434" t="str">
        <f t="shared" si="26"/>
        <v>否</v>
      </c>
    </row>
    <row r="789" ht="20.1" customHeight="1" spans="1:6">
      <c r="A789" s="435" t="s">
        <v>1451</v>
      </c>
      <c r="B789" s="436" t="s">
        <v>1452</v>
      </c>
      <c r="C789" s="362">
        <v>0</v>
      </c>
      <c r="D789" s="362"/>
      <c r="E789" s="321"/>
      <c r="F789" s="434" t="str">
        <f t="shared" si="26"/>
        <v>否</v>
      </c>
    </row>
    <row r="790" ht="20.1" customHeight="1" spans="1:6">
      <c r="A790" s="435" t="s">
        <v>1453</v>
      </c>
      <c r="B790" s="436" t="s">
        <v>1454</v>
      </c>
      <c r="C790" s="362">
        <v>0</v>
      </c>
      <c r="D790" s="362"/>
      <c r="E790" s="321"/>
      <c r="F790" s="434" t="str">
        <f t="shared" si="26"/>
        <v>否</v>
      </c>
    </row>
    <row r="791" ht="20.1" customHeight="1" spans="1:6">
      <c r="A791" s="433" t="s">
        <v>1455</v>
      </c>
      <c r="B791" s="228" t="s">
        <v>1456</v>
      </c>
      <c r="C791" s="358">
        <f>SUM(C792:C793)</f>
        <v>0</v>
      </c>
      <c r="D791" s="358"/>
      <c r="E791" s="321"/>
      <c r="F791" s="434" t="str">
        <f t="shared" si="26"/>
        <v>否</v>
      </c>
    </row>
    <row r="792" ht="20.1" customHeight="1" spans="1:6">
      <c r="A792" s="435" t="s">
        <v>1457</v>
      </c>
      <c r="B792" s="436" t="s">
        <v>1458</v>
      </c>
      <c r="C792" s="362">
        <v>0</v>
      </c>
      <c r="D792" s="362"/>
      <c r="E792" s="321"/>
      <c r="F792" s="434" t="str">
        <f t="shared" si="26"/>
        <v>否</v>
      </c>
    </row>
    <row r="793" ht="20.1" customHeight="1" spans="1:6">
      <c r="A793" s="435" t="s">
        <v>1459</v>
      </c>
      <c r="B793" s="436" t="s">
        <v>1460</v>
      </c>
      <c r="C793" s="362">
        <v>0</v>
      </c>
      <c r="D793" s="362"/>
      <c r="E793" s="321"/>
      <c r="F793" s="434" t="str">
        <f t="shared" si="26"/>
        <v>否</v>
      </c>
    </row>
    <row r="794" ht="20.1" customHeight="1" spans="1:6">
      <c r="A794" s="433" t="s">
        <v>1461</v>
      </c>
      <c r="B794" s="228" t="s">
        <v>1462</v>
      </c>
      <c r="C794" s="358">
        <f>SUM(C795:C796)</f>
        <v>0</v>
      </c>
      <c r="D794" s="358"/>
      <c r="E794" s="321"/>
      <c r="F794" s="434" t="str">
        <f t="shared" si="26"/>
        <v>否</v>
      </c>
    </row>
    <row r="795" ht="20.1" customHeight="1" spans="1:6">
      <c r="A795" s="435" t="s">
        <v>1463</v>
      </c>
      <c r="B795" s="436" t="s">
        <v>1464</v>
      </c>
      <c r="C795" s="362">
        <v>0</v>
      </c>
      <c r="D795" s="362"/>
      <c r="E795" s="321"/>
      <c r="F795" s="434" t="str">
        <f t="shared" si="26"/>
        <v>否</v>
      </c>
    </row>
    <row r="796" ht="20.1" customHeight="1" spans="1:6">
      <c r="A796" s="435" t="s">
        <v>1465</v>
      </c>
      <c r="B796" s="436" t="s">
        <v>1466</v>
      </c>
      <c r="C796" s="362">
        <v>0</v>
      </c>
      <c r="D796" s="362"/>
      <c r="E796" s="321"/>
      <c r="F796" s="434" t="str">
        <f t="shared" si="26"/>
        <v>否</v>
      </c>
    </row>
    <row r="797" ht="20.1" customHeight="1" spans="1:6">
      <c r="A797" s="433" t="s">
        <v>1467</v>
      </c>
      <c r="B797" s="228" t="s">
        <v>1468</v>
      </c>
      <c r="C797" s="358">
        <f>C798</f>
        <v>0</v>
      </c>
      <c r="D797" s="358"/>
      <c r="E797" s="321"/>
      <c r="F797" s="434" t="str">
        <f t="shared" si="26"/>
        <v>否</v>
      </c>
    </row>
    <row r="798" ht="20.1" customHeight="1" spans="1:6">
      <c r="A798" s="435">
        <v>2110901</v>
      </c>
      <c r="B798" s="439" t="s">
        <v>1469</v>
      </c>
      <c r="C798" s="362">
        <v>0</v>
      </c>
      <c r="D798" s="362"/>
      <c r="E798" s="321"/>
      <c r="F798" s="434" t="str">
        <f t="shared" si="26"/>
        <v>否</v>
      </c>
    </row>
    <row r="799" ht="20.1" customHeight="1" spans="1:6">
      <c r="A799" s="433" t="s">
        <v>1470</v>
      </c>
      <c r="B799" s="228" t="s">
        <v>1471</v>
      </c>
      <c r="C799" s="358">
        <f>SUM(C800)</f>
        <v>0</v>
      </c>
      <c r="D799" s="358"/>
      <c r="E799" s="321"/>
      <c r="F799" s="434" t="str">
        <f t="shared" si="26"/>
        <v>否</v>
      </c>
    </row>
    <row r="800" ht="20.1" customHeight="1" spans="1:6">
      <c r="A800" s="435">
        <v>2111001</v>
      </c>
      <c r="B800" s="439" t="s">
        <v>1472</v>
      </c>
      <c r="C800" s="362"/>
      <c r="D800" s="362"/>
      <c r="E800" s="321"/>
      <c r="F800" s="434" t="str">
        <f t="shared" si="26"/>
        <v>否</v>
      </c>
    </row>
    <row r="801" ht="20.1" customHeight="1" spans="1:6">
      <c r="A801" s="433" t="s">
        <v>1473</v>
      </c>
      <c r="B801" s="228" t="s">
        <v>1474</v>
      </c>
      <c r="C801" s="358">
        <f>SUM(C802:C806)</f>
        <v>0</v>
      </c>
      <c r="D801" s="358"/>
      <c r="E801" s="321"/>
      <c r="F801" s="434" t="str">
        <f t="shared" si="26"/>
        <v>否</v>
      </c>
    </row>
    <row r="802" ht="20.1" customHeight="1" spans="1:6">
      <c r="A802" s="435" t="s">
        <v>1475</v>
      </c>
      <c r="B802" s="436" t="s">
        <v>1476</v>
      </c>
      <c r="C802" s="362"/>
      <c r="D802" s="362"/>
      <c r="E802" s="321"/>
      <c r="F802" s="434" t="str">
        <f t="shared" si="26"/>
        <v>否</v>
      </c>
    </row>
    <row r="803" ht="20.1" customHeight="1" spans="1:6">
      <c r="A803" s="435" t="s">
        <v>1477</v>
      </c>
      <c r="B803" s="436" t="s">
        <v>1478</v>
      </c>
      <c r="C803" s="362"/>
      <c r="D803" s="362"/>
      <c r="E803" s="321"/>
      <c r="F803" s="434" t="str">
        <f t="shared" si="26"/>
        <v>否</v>
      </c>
    </row>
    <row r="804" ht="20.1" customHeight="1" spans="1:6">
      <c r="A804" s="435" t="s">
        <v>1479</v>
      </c>
      <c r="B804" s="436" t="s">
        <v>1480</v>
      </c>
      <c r="C804" s="362"/>
      <c r="D804" s="362"/>
      <c r="E804" s="321"/>
      <c r="F804" s="434" t="str">
        <f t="shared" si="26"/>
        <v>否</v>
      </c>
    </row>
    <row r="805" ht="20.1" customHeight="1" spans="1:6">
      <c r="A805" s="435" t="s">
        <v>1481</v>
      </c>
      <c r="B805" s="436" t="s">
        <v>1482</v>
      </c>
      <c r="C805" s="362">
        <v>0</v>
      </c>
      <c r="D805" s="362"/>
      <c r="E805" s="321"/>
      <c r="F805" s="434" t="str">
        <f t="shared" si="26"/>
        <v>否</v>
      </c>
    </row>
    <row r="806" ht="20.1" customHeight="1" spans="1:6">
      <c r="A806" s="435" t="s">
        <v>1483</v>
      </c>
      <c r="B806" s="436" t="s">
        <v>1484</v>
      </c>
      <c r="C806" s="362">
        <v>0</v>
      </c>
      <c r="D806" s="362"/>
      <c r="E806" s="321"/>
      <c r="F806" s="434" t="str">
        <f t="shared" si="26"/>
        <v>否</v>
      </c>
    </row>
    <row r="807" ht="20.1" customHeight="1" spans="1:6">
      <c r="A807" s="433" t="s">
        <v>1485</v>
      </c>
      <c r="B807" s="228" t="s">
        <v>1486</v>
      </c>
      <c r="C807" s="358">
        <f>C808</f>
        <v>0</v>
      </c>
      <c r="D807" s="358">
        <f>D808</f>
        <v>0</v>
      </c>
      <c r="E807" s="321"/>
      <c r="F807" s="434" t="str">
        <f t="shared" si="26"/>
        <v>否</v>
      </c>
    </row>
    <row r="808" ht="20.1" customHeight="1" spans="1:6">
      <c r="A808" s="436" t="s">
        <v>1487</v>
      </c>
      <c r="B808" s="436" t="s">
        <v>1488</v>
      </c>
      <c r="C808" s="362">
        <v>0</v>
      </c>
      <c r="D808" s="362"/>
      <c r="E808" s="321"/>
      <c r="F808" s="434" t="str">
        <f t="shared" si="26"/>
        <v>否</v>
      </c>
    </row>
    <row r="809" ht="20.1" customHeight="1" spans="1:6">
      <c r="A809" s="433" t="s">
        <v>1489</v>
      </c>
      <c r="B809" s="228" t="s">
        <v>1490</v>
      </c>
      <c r="C809" s="358">
        <f>C810</f>
        <v>0</v>
      </c>
      <c r="D809" s="358"/>
      <c r="E809" s="321"/>
      <c r="F809" s="434" t="str">
        <f t="shared" si="26"/>
        <v>否</v>
      </c>
    </row>
    <row r="810" ht="20.1" customHeight="1" spans="1:6">
      <c r="A810" s="436" t="s">
        <v>1491</v>
      </c>
      <c r="B810" s="436" t="s">
        <v>1492</v>
      </c>
      <c r="C810" s="362">
        <v>0</v>
      </c>
      <c r="D810" s="362"/>
      <c r="E810" s="321"/>
      <c r="F810" s="434" t="str">
        <f t="shared" si="26"/>
        <v>否</v>
      </c>
    </row>
    <row r="811" ht="20.1" customHeight="1" spans="1:6">
      <c r="A811" s="433" t="s">
        <v>1493</v>
      </c>
      <c r="B811" s="228" t="s">
        <v>1494</v>
      </c>
      <c r="C811" s="358">
        <f>SUM(C812:C825)</f>
        <v>15</v>
      </c>
      <c r="D811" s="358">
        <f>SUM(D812:D825)</f>
        <v>0</v>
      </c>
      <c r="E811" s="321">
        <f>D811/C811-1</f>
        <v>-1</v>
      </c>
      <c r="F811" s="434" t="str">
        <f t="shared" si="26"/>
        <v>是</v>
      </c>
    </row>
    <row r="812" ht="20.1" customHeight="1" spans="1:6">
      <c r="A812" s="435" t="s">
        <v>1495</v>
      </c>
      <c r="B812" s="436" t="s">
        <v>138</v>
      </c>
      <c r="C812" s="362">
        <v>0</v>
      </c>
      <c r="D812" s="362"/>
      <c r="E812" s="321"/>
      <c r="F812" s="434" t="str">
        <f t="shared" si="26"/>
        <v>否</v>
      </c>
    </row>
    <row r="813" ht="20.1" customHeight="1" spans="1:6">
      <c r="A813" s="435" t="s">
        <v>1496</v>
      </c>
      <c r="B813" s="436" t="s">
        <v>140</v>
      </c>
      <c r="C813" s="362">
        <v>0</v>
      </c>
      <c r="D813" s="362"/>
      <c r="E813" s="321"/>
      <c r="F813" s="434" t="str">
        <f t="shared" si="26"/>
        <v>否</v>
      </c>
    </row>
    <row r="814" ht="20.1" customHeight="1" spans="1:6">
      <c r="A814" s="435" t="s">
        <v>1497</v>
      </c>
      <c r="B814" s="436" t="s">
        <v>142</v>
      </c>
      <c r="C814" s="362">
        <v>0</v>
      </c>
      <c r="D814" s="362"/>
      <c r="E814" s="321"/>
      <c r="F814" s="434" t="str">
        <f t="shared" si="26"/>
        <v>否</v>
      </c>
    </row>
    <row r="815" ht="20.1" customHeight="1" spans="1:6">
      <c r="A815" s="435" t="s">
        <v>1498</v>
      </c>
      <c r="B815" s="436" t="s">
        <v>1499</v>
      </c>
      <c r="C815" s="362">
        <v>0</v>
      </c>
      <c r="D815" s="362"/>
      <c r="E815" s="321"/>
      <c r="F815" s="434" t="str">
        <f t="shared" si="26"/>
        <v>否</v>
      </c>
    </row>
    <row r="816" ht="20.1" customHeight="1" spans="1:6">
      <c r="A816" s="435" t="s">
        <v>1500</v>
      </c>
      <c r="B816" s="436" t="s">
        <v>1501</v>
      </c>
      <c r="C816" s="362">
        <v>0</v>
      </c>
      <c r="D816" s="362"/>
      <c r="E816" s="321"/>
      <c r="F816" s="434" t="str">
        <f t="shared" si="26"/>
        <v>否</v>
      </c>
    </row>
    <row r="817" ht="20.1" customHeight="1" spans="1:6">
      <c r="A817" s="435" t="s">
        <v>1502</v>
      </c>
      <c r="B817" s="436" t="s">
        <v>1503</v>
      </c>
      <c r="C817" s="362">
        <v>0</v>
      </c>
      <c r="D817" s="362"/>
      <c r="E817" s="321"/>
      <c r="F817" s="434" t="str">
        <f t="shared" si="26"/>
        <v>否</v>
      </c>
    </row>
    <row r="818" ht="20.1" customHeight="1" spans="1:6">
      <c r="A818" s="435" t="s">
        <v>1504</v>
      </c>
      <c r="B818" s="436" t="s">
        <v>1505</v>
      </c>
      <c r="C818" s="362">
        <v>15</v>
      </c>
      <c r="D818" s="362"/>
      <c r="E818" s="321">
        <f>D818/C818-1</f>
        <v>-1</v>
      </c>
      <c r="F818" s="434" t="str">
        <f t="shared" si="26"/>
        <v>是</v>
      </c>
    </row>
    <row r="819" ht="20.1" customHeight="1" spans="1:6">
      <c r="A819" s="435" t="s">
        <v>1506</v>
      </c>
      <c r="B819" s="436" t="s">
        <v>1507</v>
      </c>
      <c r="C819" s="362">
        <v>0</v>
      </c>
      <c r="D819" s="362"/>
      <c r="E819" s="321"/>
      <c r="F819" s="434" t="str">
        <f t="shared" si="26"/>
        <v>否</v>
      </c>
    </row>
    <row r="820" ht="20.1" customHeight="1" spans="1:6">
      <c r="A820" s="435" t="s">
        <v>1508</v>
      </c>
      <c r="B820" s="436" t="s">
        <v>1509</v>
      </c>
      <c r="C820" s="362">
        <v>0</v>
      </c>
      <c r="D820" s="362"/>
      <c r="E820" s="321"/>
      <c r="F820" s="434" t="str">
        <f t="shared" si="26"/>
        <v>否</v>
      </c>
    </row>
    <row r="821" ht="20.1" customHeight="1" spans="1:6">
      <c r="A821" s="435" t="s">
        <v>1510</v>
      </c>
      <c r="B821" s="436" t="s">
        <v>1511</v>
      </c>
      <c r="C821" s="362">
        <v>0</v>
      </c>
      <c r="D821" s="362"/>
      <c r="E821" s="321"/>
      <c r="F821" s="434" t="str">
        <f t="shared" si="26"/>
        <v>否</v>
      </c>
    </row>
    <row r="822" ht="20.1" customHeight="1" spans="1:6">
      <c r="A822" s="435" t="s">
        <v>1512</v>
      </c>
      <c r="B822" s="436" t="s">
        <v>238</v>
      </c>
      <c r="C822" s="362"/>
      <c r="D822" s="362"/>
      <c r="E822" s="321"/>
      <c r="F822" s="434" t="str">
        <f t="shared" si="26"/>
        <v>否</v>
      </c>
    </row>
    <row r="823" ht="20.1" customHeight="1" spans="1:6">
      <c r="A823" s="435" t="s">
        <v>1513</v>
      </c>
      <c r="B823" s="436" t="s">
        <v>1514</v>
      </c>
      <c r="C823" s="362">
        <v>0</v>
      </c>
      <c r="D823" s="362"/>
      <c r="E823" s="321"/>
      <c r="F823" s="434" t="str">
        <f t="shared" si="26"/>
        <v>否</v>
      </c>
    </row>
    <row r="824" ht="20.1" customHeight="1" spans="1:6">
      <c r="A824" s="435" t="s">
        <v>1515</v>
      </c>
      <c r="B824" s="436" t="s">
        <v>156</v>
      </c>
      <c r="C824" s="362">
        <v>0</v>
      </c>
      <c r="D824" s="362"/>
      <c r="E824" s="321"/>
      <c r="F824" s="434" t="str">
        <f t="shared" si="26"/>
        <v>否</v>
      </c>
    </row>
    <row r="825" ht="20.1" customHeight="1" spans="1:6">
      <c r="A825" s="435" t="s">
        <v>1516</v>
      </c>
      <c r="B825" s="436" t="s">
        <v>1517</v>
      </c>
      <c r="C825" s="362">
        <v>0</v>
      </c>
      <c r="D825" s="362"/>
      <c r="E825" s="321"/>
      <c r="F825" s="434" t="str">
        <f t="shared" si="26"/>
        <v>否</v>
      </c>
    </row>
    <row r="826" ht="20.1" customHeight="1" spans="1:6">
      <c r="A826" s="433" t="s">
        <v>1518</v>
      </c>
      <c r="B826" s="228" t="s">
        <v>1519</v>
      </c>
      <c r="C826" s="358">
        <f>SUM(C827)</f>
        <v>0</v>
      </c>
      <c r="D826" s="358"/>
      <c r="E826" s="321"/>
      <c r="F826" s="434" t="str">
        <f t="shared" si="26"/>
        <v>否</v>
      </c>
    </row>
    <row r="827" ht="20.1" customHeight="1" spans="1:6">
      <c r="A827" s="189" t="s">
        <v>1520</v>
      </c>
      <c r="B827" s="189" t="s">
        <v>1521</v>
      </c>
      <c r="C827" s="362"/>
      <c r="D827" s="362"/>
      <c r="E827" s="321"/>
      <c r="F827" s="434" t="str">
        <f t="shared" si="26"/>
        <v>否</v>
      </c>
    </row>
    <row r="828" ht="20.1" customHeight="1" spans="1:6">
      <c r="A828" s="433" t="s">
        <v>88</v>
      </c>
      <c r="B828" s="228" t="s">
        <v>89</v>
      </c>
      <c r="C828" s="358">
        <f>SUM(C829,C840,C845,C847,C849,C842)</f>
        <v>7166</v>
      </c>
      <c r="D828" s="358">
        <f>SUM(D829,D840,D845,D847,D849,D842)</f>
        <v>13024</v>
      </c>
      <c r="E828" s="321">
        <f>D828/C828-1</f>
        <v>0.817</v>
      </c>
      <c r="F828" s="434" t="str">
        <f t="shared" si="26"/>
        <v>是</v>
      </c>
    </row>
    <row r="829" ht="20.1" customHeight="1" spans="1:6">
      <c r="A829" s="433" t="s">
        <v>1522</v>
      </c>
      <c r="B829" s="228" t="s">
        <v>1523</v>
      </c>
      <c r="C829" s="358">
        <f>SUM(C830:C839)</f>
        <v>5164</v>
      </c>
      <c r="D829" s="358">
        <f>SUM(D830:D839)</f>
        <v>7727</v>
      </c>
      <c r="E829" s="321">
        <f>D829/C829-1</f>
        <v>0.496</v>
      </c>
      <c r="F829" s="434" t="str">
        <f t="shared" si="26"/>
        <v>是</v>
      </c>
    </row>
    <row r="830" ht="20.1" customHeight="1" spans="1:6">
      <c r="A830" s="435" t="s">
        <v>1524</v>
      </c>
      <c r="B830" s="436" t="s">
        <v>138</v>
      </c>
      <c r="C830" s="362">
        <v>2856</v>
      </c>
      <c r="D830" s="362">
        <v>5384</v>
      </c>
      <c r="E830" s="321">
        <f>D830/C830-1</f>
        <v>0.885</v>
      </c>
      <c r="F830" s="434" t="str">
        <f t="shared" si="26"/>
        <v>是</v>
      </c>
    </row>
    <row r="831" ht="20.1" customHeight="1" spans="1:6">
      <c r="A831" s="435" t="s">
        <v>1525</v>
      </c>
      <c r="B831" s="436" t="s">
        <v>140</v>
      </c>
      <c r="C831" s="362">
        <v>0</v>
      </c>
      <c r="D831" s="362">
        <v>0</v>
      </c>
      <c r="E831" s="321"/>
      <c r="F831" s="434" t="str">
        <f t="shared" si="26"/>
        <v>否</v>
      </c>
    </row>
    <row r="832" ht="20.1" customHeight="1" spans="1:6">
      <c r="A832" s="435" t="s">
        <v>1526</v>
      </c>
      <c r="B832" s="436" t="s">
        <v>142</v>
      </c>
      <c r="C832" s="362">
        <v>0</v>
      </c>
      <c r="D832" s="362">
        <v>0</v>
      </c>
      <c r="E832" s="321"/>
      <c r="F832" s="434" t="str">
        <f t="shared" si="26"/>
        <v>否</v>
      </c>
    </row>
    <row r="833" ht="20.1" customHeight="1" spans="1:6">
      <c r="A833" s="435" t="s">
        <v>1527</v>
      </c>
      <c r="B833" s="436" t="s">
        <v>1528</v>
      </c>
      <c r="C833" s="362">
        <v>1132</v>
      </c>
      <c r="D833" s="362">
        <v>1161</v>
      </c>
      <c r="E833" s="321">
        <f>D833/C833-1</f>
        <v>0.026</v>
      </c>
      <c r="F833" s="434" t="str">
        <f t="shared" si="26"/>
        <v>是</v>
      </c>
    </row>
    <row r="834" ht="20.1" customHeight="1" spans="1:6">
      <c r="A834" s="435" t="s">
        <v>1529</v>
      </c>
      <c r="B834" s="436" t="s">
        <v>1530</v>
      </c>
      <c r="C834" s="362">
        <v>0</v>
      </c>
      <c r="D834" s="362">
        <v>0</v>
      </c>
      <c r="E834" s="321"/>
      <c r="F834" s="434" t="str">
        <f t="shared" si="26"/>
        <v>否</v>
      </c>
    </row>
    <row r="835" ht="20.1" customHeight="1" spans="1:6">
      <c r="A835" s="435" t="s">
        <v>1531</v>
      </c>
      <c r="B835" s="436" t="s">
        <v>1532</v>
      </c>
      <c r="C835" s="362">
        <v>0</v>
      </c>
      <c r="D835" s="362">
        <v>0</v>
      </c>
      <c r="E835" s="321"/>
      <c r="F835" s="434" t="str">
        <f t="shared" si="26"/>
        <v>否</v>
      </c>
    </row>
    <row r="836" ht="20.1" customHeight="1" spans="1:6">
      <c r="A836" s="435" t="s">
        <v>1533</v>
      </c>
      <c r="B836" s="436" t="s">
        <v>1534</v>
      </c>
      <c r="C836" s="362">
        <v>0</v>
      </c>
      <c r="D836" s="362">
        <v>0</v>
      </c>
      <c r="E836" s="321"/>
      <c r="F836" s="434" t="str">
        <f t="shared" si="26"/>
        <v>否</v>
      </c>
    </row>
    <row r="837" ht="20.1" customHeight="1" spans="1:6">
      <c r="A837" s="435" t="s">
        <v>1535</v>
      </c>
      <c r="B837" s="436" t="s">
        <v>1536</v>
      </c>
      <c r="C837" s="362">
        <v>0</v>
      </c>
      <c r="D837" s="362">
        <v>0</v>
      </c>
      <c r="E837" s="321"/>
      <c r="F837" s="434" t="str">
        <f t="shared" si="26"/>
        <v>否</v>
      </c>
    </row>
    <row r="838" ht="20.1" customHeight="1" spans="1:6">
      <c r="A838" s="435" t="s">
        <v>1537</v>
      </c>
      <c r="B838" s="436" t="s">
        <v>1538</v>
      </c>
      <c r="C838" s="362">
        <v>0</v>
      </c>
      <c r="D838" s="362">
        <v>0</v>
      </c>
      <c r="E838" s="321"/>
      <c r="F838" s="434" t="str">
        <f t="shared" si="26"/>
        <v>否</v>
      </c>
    </row>
    <row r="839" ht="20.1" customHeight="1" spans="1:6">
      <c r="A839" s="435" t="s">
        <v>1539</v>
      </c>
      <c r="B839" s="436" t="s">
        <v>1540</v>
      </c>
      <c r="C839" s="362">
        <v>1176</v>
      </c>
      <c r="D839" s="362">
        <v>1182</v>
      </c>
      <c r="E839" s="321">
        <f>D839/C839-1</f>
        <v>0.005</v>
      </c>
      <c r="F839" s="434" t="str">
        <f t="shared" si="26"/>
        <v>是</v>
      </c>
    </row>
    <row r="840" ht="20.1" customHeight="1" spans="1:6">
      <c r="A840" s="433" t="s">
        <v>1541</v>
      </c>
      <c r="B840" s="228" t="s">
        <v>1542</v>
      </c>
      <c r="C840" s="358">
        <f>SUM(C841)</f>
        <v>223</v>
      </c>
      <c r="D840" s="358">
        <f>SUM(D841)</f>
        <v>344</v>
      </c>
      <c r="E840" s="321">
        <f t="shared" ref="E840:E846" si="27">D840/C840-1</f>
        <v>0.543</v>
      </c>
      <c r="F840" s="434" t="str">
        <f t="shared" ref="F840:F903" si="28">IF(LEN(A840)=3,"是",IF(B840&lt;&gt;"",IF(SUM(C840:E840)&lt;&gt;0,"是","否"),"是"))</f>
        <v>是</v>
      </c>
    </row>
    <row r="841" ht="20.1" customHeight="1" spans="1:6">
      <c r="A841" s="435">
        <v>2120201</v>
      </c>
      <c r="B841" s="439" t="s">
        <v>1543</v>
      </c>
      <c r="C841" s="362">
        <v>223</v>
      </c>
      <c r="D841" s="362">
        <v>344</v>
      </c>
      <c r="E841" s="321">
        <f t="shared" si="27"/>
        <v>0.543</v>
      </c>
      <c r="F841" s="434" t="str">
        <f t="shared" si="28"/>
        <v>是</v>
      </c>
    </row>
    <row r="842" ht="20.1" customHeight="1" spans="1:6">
      <c r="A842" s="433" t="s">
        <v>1544</v>
      </c>
      <c r="B842" s="228" t="s">
        <v>1545</v>
      </c>
      <c r="C842" s="358">
        <f>SUM(C843:C844)</f>
        <v>189</v>
      </c>
      <c r="D842" s="358">
        <f>SUM(D843:D844)</f>
        <v>265</v>
      </c>
      <c r="E842" s="321">
        <f t="shared" si="27"/>
        <v>0.402</v>
      </c>
      <c r="F842" s="434" t="str">
        <f t="shared" si="28"/>
        <v>是</v>
      </c>
    </row>
    <row r="843" ht="20.1" customHeight="1" spans="1:6">
      <c r="A843" s="435" t="s">
        <v>1546</v>
      </c>
      <c r="B843" s="436" t="s">
        <v>1547</v>
      </c>
      <c r="C843" s="362"/>
      <c r="D843" s="362"/>
      <c r="E843" s="321"/>
      <c r="F843" s="434" t="str">
        <f t="shared" si="28"/>
        <v>否</v>
      </c>
    </row>
    <row r="844" ht="20.1" customHeight="1" spans="1:6">
      <c r="A844" s="435" t="s">
        <v>1548</v>
      </c>
      <c r="B844" s="436" t="s">
        <v>1549</v>
      </c>
      <c r="C844" s="362">
        <v>189</v>
      </c>
      <c r="D844" s="362">
        <v>265</v>
      </c>
      <c r="E844" s="321">
        <f t="shared" si="27"/>
        <v>0.402</v>
      </c>
      <c r="F844" s="434" t="str">
        <f t="shared" si="28"/>
        <v>是</v>
      </c>
    </row>
    <row r="845" ht="20.1" customHeight="1" spans="1:6">
      <c r="A845" s="433" t="s">
        <v>1550</v>
      </c>
      <c r="B845" s="228" t="s">
        <v>1551</v>
      </c>
      <c r="C845" s="358">
        <f>SUM(C846)</f>
        <v>1497</v>
      </c>
      <c r="D845" s="358">
        <f>SUM(D846)</f>
        <v>4688</v>
      </c>
      <c r="E845" s="321">
        <f t="shared" si="27"/>
        <v>2.132</v>
      </c>
      <c r="F845" s="434" t="str">
        <f t="shared" si="28"/>
        <v>是</v>
      </c>
    </row>
    <row r="846" ht="20.1" customHeight="1" spans="1:6">
      <c r="A846" s="435">
        <v>2120501</v>
      </c>
      <c r="B846" s="439" t="s">
        <v>1552</v>
      </c>
      <c r="C846" s="362">
        <v>1497</v>
      </c>
      <c r="D846" s="362">
        <v>4688</v>
      </c>
      <c r="E846" s="321">
        <f t="shared" si="27"/>
        <v>2.132</v>
      </c>
      <c r="F846" s="434" t="str">
        <f t="shared" si="28"/>
        <v>是</v>
      </c>
    </row>
    <row r="847" ht="20.1" customHeight="1" spans="1:6">
      <c r="A847" s="433" t="s">
        <v>1553</v>
      </c>
      <c r="B847" s="228" t="s">
        <v>1554</v>
      </c>
      <c r="C847" s="358">
        <f>C848</f>
        <v>0</v>
      </c>
      <c r="D847" s="358"/>
      <c r="E847" s="321"/>
      <c r="F847" s="434" t="str">
        <f t="shared" si="28"/>
        <v>否</v>
      </c>
    </row>
    <row r="848" ht="20.1" customHeight="1" spans="1:6">
      <c r="A848" s="435">
        <v>2120601</v>
      </c>
      <c r="B848" s="439" t="s">
        <v>1555</v>
      </c>
      <c r="C848" s="362"/>
      <c r="D848" s="362"/>
      <c r="E848" s="321"/>
      <c r="F848" s="434" t="str">
        <f t="shared" si="28"/>
        <v>否</v>
      </c>
    </row>
    <row r="849" ht="20.1" customHeight="1" spans="1:6">
      <c r="A849" s="433" t="s">
        <v>1556</v>
      </c>
      <c r="B849" s="228" t="s">
        <v>1557</v>
      </c>
      <c r="C849" s="358">
        <f>C850</f>
        <v>93</v>
      </c>
      <c r="D849" s="358">
        <f>D850</f>
        <v>0</v>
      </c>
      <c r="E849" s="321">
        <f>D849/C849-1</f>
        <v>-1</v>
      </c>
      <c r="F849" s="434" t="str">
        <f t="shared" si="28"/>
        <v>是</v>
      </c>
    </row>
    <row r="850" ht="20.1" customHeight="1" spans="1:6">
      <c r="A850" s="435">
        <v>2129999</v>
      </c>
      <c r="B850" s="439" t="s">
        <v>1558</v>
      </c>
      <c r="C850" s="362">
        <v>93</v>
      </c>
      <c r="D850" s="362"/>
      <c r="E850" s="321">
        <f>D850/C850-1</f>
        <v>-1</v>
      </c>
      <c r="F850" s="434" t="str">
        <f t="shared" si="28"/>
        <v>是</v>
      </c>
    </row>
    <row r="851" ht="20.1" customHeight="1" spans="1:6">
      <c r="A851" s="433" t="s">
        <v>90</v>
      </c>
      <c r="B851" s="228" t="s">
        <v>91</v>
      </c>
      <c r="C851" s="358">
        <f>SUM(C852,C878,C904,C932,C943,C950,C957,C960)</f>
        <v>80547</v>
      </c>
      <c r="D851" s="358">
        <f>SUM(D852,D878,D904,D932,D943,D950,D957,D960)</f>
        <v>129719</v>
      </c>
      <c r="E851" s="321">
        <f>D851/C851-1</f>
        <v>0.61</v>
      </c>
      <c r="F851" s="434" t="str">
        <f t="shared" si="28"/>
        <v>是</v>
      </c>
    </row>
    <row r="852" ht="20.1" customHeight="1" spans="1:6">
      <c r="A852" s="433" t="s">
        <v>1559</v>
      </c>
      <c r="B852" s="228" t="s">
        <v>1560</v>
      </c>
      <c r="C852" s="358">
        <f>SUM(C853:C877)</f>
        <v>26183</v>
      </c>
      <c r="D852" s="358">
        <f>SUM(D853:D877)</f>
        <v>42715</v>
      </c>
      <c r="E852" s="321">
        <f>D852/C852-1</f>
        <v>0.631</v>
      </c>
      <c r="F852" s="434" t="str">
        <f t="shared" si="28"/>
        <v>是</v>
      </c>
    </row>
    <row r="853" ht="20.1" customHeight="1" spans="1:6">
      <c r="A853" s="435" t="s">
        <v>1561</v>
      </c>
      <c r="B853" s="436" t="s">
        <v>138</v>
      </c>
      <c r="C853" s="362">
        <v>657</v>
      </c>
      <c r="D853" s="362">
        <v>588</v>
      </c>
      <c r="E853" s="321">
        <f>D853/C853-1</f>
        <v>-0.105</v>
      </c>
      <c r="F853" s="434" t="str">
        <f t="shared" si="28"/>
        <v>是</v>
      </c>
    </row>
    <row r="854" ht="20.1" customHeight="1" spans="1:6">
      <c r="A854" s="435" t="s">
        <v>1562</v>
      </c>
      <c r="B854" s="436" t="s">
        <v>140</v>
      </c>
      <c r="C854" s="362"/>
      <c r="D854" s="362">
        <v>0</v>
      </c>
      <c r="E854" s="321"/>
      <c r="F854" s="434" t="str">
        <f t="shared" si="28"/>
        <v>否</v>
      </c>
    </row>
    <row r="855" ht="20.1" customHeight="1" spans="1:6">
      <c r="A855" s="435" t="s">
        <v>1563</v>
      </c>
      <c r="B855" s="436" t="s">
        <v>142</v>
      </c>
      <c r="C855" s="362"/>
      <c r="D855" s="362">
        <v>0</v>
      </c>
      <c r="E855" s="321"/>
      <c r="F855" s="434" t="str">
        <f t="shared" si="28"/>
        <v>否</v>
      </c>
    </row>
    <row r="856" ht="20.1" customHeight="1" spans="1:6">
      <c r="A856" s="435" t="s">
        <v>1564</v>
      </c>
      <c r="B856" s="436" t="s">
        <v>156</v>
      </c>
      <c r="C856" s="362">
        <v>7301</v>
      </c>
      <c r="D856" s="362">
        <v>7026</v>
      </c>
      <c r="E856" s="321">
        <f>D856/C856-1</f>
        <v>-0.038</v>
      </c>
      <c r="F856" s="434" t="str">
        <f t="shared" si="28"/>
        <v>是</v>
      </c>
    </row>
    <row r="857" ht="20.1" customHeight="1" spans="1:6">
      <c r="A857" s="435" t="s">
        <v>1565</v>
      </c>
      <c r="B857" s="436" t="s">
        <v>1566</v>
      </c>
      <c r="C857" s="362"/>
      <c r="D857" s="362">
        <v>0</v>
      </c>
      <c r="E857" s="321"/>
      <c r="F857" s="434" t="str">
        <f t="shared" si="28"/>
        <v>否</v>
      </c>
    </row>
    <row r="858" ht="20.1" customHeight="1" spans="1:6">
      <c r="A858" s="435" t="s">
        <v>1567</v>
      </c>
      <c r="B858" s="436" t="s">
        <v>1568</v>
      </c>
      <c r="C858" s="362"/>
      <c r="D858" s="362">
        <v>404</v>
      </c>
      <c r="E858" s="321"/>
      <c r="F858" s="434" t="str">
        <f t="shared" si="28"/>
        <v>是</v>
      </c>
    </row>
    <row r="859" ht="20.1" customHeight="1" spans="1:6">
      <c r="A859" s="435" t="s">
        <v>1569</v>
      </c>
      <c r="B859" s="436" t="s">
        <v>1570</v>
      </c>
      <c r="C859" s="362">
        <v>30</v>
      </c>
      <c r="D859" s="362">
        <v>89</v>
      </c>
      <c r="E859" s="321">
        <f t="shared" ref="E857:E862" si="29">D859/C859-1</f>
        <v>1.967</v>
      </c>
      <c r="F859" s="434" t="str">
        <f t="shared" si="28"/>
        <v>是</v>
      </c>
    </row>
    <row r="860" ht="20.1" customHeight="1" spans="1:6">
      <c r="A860" s="435" t="s">
        <v>1571</v>
      </c>
      <c r="B860" s="436" t="s">
        <v>1572</v>
      </c>
      <c r="C860" s="362">
        <v>5</v>
      </c>
      <c r="D860" s="362">
        <v>0</v>
      </c>
      <c r="E860" s="321">
        <f t="shared" si="29"/>
        <v>-1</v>
      </c>
      <c r="F860" s="434" t="str">
        <f t="shared" si="28"/>
        <v>是</v>
      </c>
    </row>
    <row r="861" ht="20.1" customHeight="1" spans="1:6">
      <c r="A861" s="435" t="s">
        <v>1573</v>
      </c>
      <c r="B861" s="436" t="s">
        <v>1574</v>
      </c>
      <c r="C861" s="362">
        <v>3</v>
      </c>
      <c r="D861" s="362">
        <v>0</v>
      </c>
      <c r="E861" s="321">
        <f t="shared" si="29"/>
        <v>-1</v>
      </c>
      <c r="F861" s="434" t="str">
        <f t="shared" si="28"/>
        <v>是</v>
      </c>
    </row>
    <row r="862" ht="20.1" customHeight="1" spans="1:6">
      <c r="A862" s="435" t="s">
        <v>1575</v>
      </c>
      <c r="B862" s="436" t="s">
        <v>1576</v>
      </c>
      <c r="C862" s="362">
        <v>7</v>
      </c>
      <c r="D862" s="362">
        <v>6</v>
      </c>
      <c r="E862" s="321">
        <f t="shared" si="29"/>
        <v>-0.143</v>
      </c>
      <c r="F862" s="434" t="str">
        <f t="shared" si="28"/>
        <v>是</v>
      </c>
    </row>
    <row r="863" ht="20.1" customHeight="1" spans="1:6">
      <c r="A863" s="435" t="s">
        <v>1577</v>
      </c>
      <c r="B863" s="436" t="s">
        <v>1578</v>
      </c>
      <c r="C863" s="362"/>
      <c r="D863" s="362">
        <v>0</v>
      </c>
      <c r="E863" s="321"/>
      <c r="F863" s="434" t="str">
        <f t="shared" si="28"/>
        <v>否</v>
      </c>
    </row>
    <row r="864" ht="20.1" customHeight="1" spans="1:6">
      <c r="A864" s="435" t="s">
        <v>1579</v>
      </c>
      <c r="B864" s="436" t="s">
        <v>1580</v>
      </c>
      <c r="C864" s="362"/>
      <c r="D864" s="362">
        <v>0</v>
      </c>
      <c r="E864" s="321"/>
      <c r="F864" s="434" t="str">
        <f t="shared" si="28"/>
        <v>否</v>
      </c>
    </row>
    <row r="865" ht="20.1" customHeight="1" spans="1:6">
      <c r="A865" s="435" t="s">
        <v>1581</v>
      </c>
      <c r="B865" s="436" t="s">
        <v>1582</v>
      </c>
      <c r="C865" s="362">
        <v>11</v>
      </c>
      <c r="D865" s="362">
        <v>1038</v>
      </c>
      <c r="E865" s="321">
        <f t="shared" ref="E863:E874" si="30">D865/C865-1</f>
        <v>93.364</v>
      </c>
      <c r="F865" s="434" t="str">
        <f t="shared" si="28"/>
        <v>是</v>
      </c>
    </row>
    <row r="866" ht="20.1" customHeight="1" spans="1:6">
      <c r="A866" s="435" t="s">
        <v>1583</v>
      </c>
      <c r="B866" s="436" t="s">
        <v>1584</v>
      </c>
      <c r="C866" s="362">
        <v>4566</v>
      </c>
      <c r="D866" s="362">
        <v>4601</v>
      </c>
      <c r="E866" s="321">
        <f t="shared" si="30"/>
        <v>0.008</v>
      </c>
      <c r="F866" s="434" t="str">
        <f t="shared" si="28"/>
        <v>是</v>
      </c>
    </row>
    <row r="867" ht="20.1" customHeight="1" spans="1:6">
      <c r="A867" s="435" t="s">
        <v>1585</v>
      </c>
      <c r="B867" s="436" t="s">
        <v>1586</v>
      </c>
      <c r="C867" s="362"/>
      <c r="D867" s="362">
        <v>0</v>
      </c>
      <c r="E867" s="321"/>
      <c r="F867" s="434" t="str">
        <f t="shared" si="28"/>
        <v>否</v>
      </c>
    </row>
    <row r="868" ht="20.1" customHeight="1" spans="1:6">
      <c r="A868" s="435" t="s">
        <v>1587</v>
      </c>
      <c r="B868" s="436" t="s">
        <v>1588</v>
      </c>
      <c r="C868" s="362">
        <v>12298</v>
      </c>
      <c r="D868" s="362">
        <v>24972</v>
      </c>
      <c r="E868" s="321">
        <f t="shared" si="30"/>
        <v>1.031</v>
      </c>
      <c r="F868" s="434" t="str">
        <f t="shared" si="28"/>
        <v>是</v>
      </c>
    </row>
    <row r="869" ht="20.1" customHeight="1" spans="1:6">
      <c r="A869" s="435" t="s">
        <v>1589</v>
      </c>
      <c r="B869" s="436" t="s">
        <v>1590</v>
      </c>
      <c r="C869" s="362"/>
      <c r="D869" s="362">
        <v>0</v>
      </c>
      <c r="E869" s="321"/>
      <c r="F869" s="434" t="str">
        <f t="shared" si="28"/>
        <v>否</v>
      </c>
    </row>
    <row r="870" ht="20.1" customHeight="1" spans="1:6">
      <c r="A870" s="435" t="s">
        <v>1591</v>
      </c>
      <c r="B870" s="436" t="s">
        <v>1592</v>
      </c>
      <c r="C870" s="362"/>
      <c r="D870" s="362">
        <v>0</v>
      </c>
      <c r="E870" s="321"/>
      <c r="F870" s="434" t="str">
        <f t="shared" si="28"/>
        <v>否</v>
      </c>
    </row>
    <row r="871" ht="20.1" customHeight="1" spans="1:6">
      <c r="A871" s="435" t="s">
        <v>1593</v>
      </c>
      <c r="B871" s="436" t="s">
        <v>1594</v>
      </c>
      <c r="C871" s="362">
        <v>766</v>
      </c>
      <c r="D871" s="362">
        <v>2021</v>
      </c>
      <c r="E871" s="321">
        <f t="shared" si="30"/>
        <v>1.638</v>
      </c>
      <c r="F871" s="434" t="str">
        <f t="shared" si="28"/>
        <v>是</v>
      </c>
    </row>
    <row r="872" ht="20.1" customHeight="1" spans="1:6">
      <c r="A872" s="435" t="s">
        <v>1595</v>
      </c>
      <c r="B872" s="436" t="s">
        <v>1596</v>
      </c>
      <c r="C872" s="362">
        <v>16</v>
      </c>
      <c r="D872" s="362">
        <v>0</v>
      </c>
      <c r="E872" s="321">
        <f t="shared" si="30"/>
        <v>-1</v>
      </c>
      <c r="F872" s="434" t="str">
        <f t="shared" si="28"/>
        <v>是</v>
      </c>
    </row>
    <row r="873" ht="20.1" customHeight="1" spans="1:6">
      <c r="A873" s="435" t="s">
        <v>1597</v>
      </c>
      <c r="B873" s="436" t="s">
        <v>1598</v>
      </c>
      <c r="C873" s="362"/>
      <c r="D873" s="362">
        <v>0</v>
      </c>
      <c r="E873" s="321"/>
      <c r="F873" s="434" t="str">
        <f t="shared" si="28"/>
        <v>否</v>
      </c>
    </row>
    <row r="874" ht="20.1" customHeight="1" spans="1:6">
      <c r="A874" s="435" t="s">
        <v>1599</v>
      </c>
      <c r="B874" s="436" t="s">
        <v>1600</v>
      </c>
      <c r="C874" s="362">
        <v>2</v>
      </c>
      <c r="D874" s="362">
        <v>125</v>
      </c>
      <c r="E874" s="321">
        <f t="shared" si="30"/>
        <v>61.5</v>
      </c>
      <c r="F874" s="434" t="str">
        <f t="shared" si="28"/>
        <v>是</v>
      </c>
    </row>
    <row r="875" ht="20.1" customHeight="1" spans="1:6">
      <c r="A875" s="435" t="s">
        <v>1601</v>
      </c>
      <c r="B875" s="436" t="s">
        <v>1602</v>
      </c>
      <c r="C875" s="362"/>
      <c r="D875" s="362">
        <v>46</v>
      </c>
      <c r="E875" s="321"/>
      <c r="F875" s="434" t="str">
        <f t="shared" si="28"/>
        <v>是</v>
      </c>
    </row>
    <row r="876" ht="20.1" customHeight="1" spans="1:6">
      <c r="A876" s="435" t="s">
        <v>1603</v>
      </c>
      <c r="B876" s="436" t="s">
        <v>1604</v>
      </c>
      <c r="C876" s="362">
        <v>490</v>
      </c>
      <c r="D876" s="362">
        <v>1789</v>
      </c>
      <c r="E876" s="321">
        <f>D876/C876-1</f>
        <v>2.651</v>
      </c>
      <c r="F876" s="434" t="str">
        <f t="shared" si="28"/>
        <v>是</v>
      </c>
    </row>
    <row r="877" ht="20.1" customHeight="1" spans="1:6">
      <c r="A877" s="435" t="s">
        <v>1605</v>
      </c>
      <c r="B877" s="436" t="s">
        <v>1606</v>
      </c>
      <c r="C877" s="362">
        <v>31</v>
      </c>
      <c r="D877" s="362">
        <v>10</v>
      </c>
      <c r="E877" s="321">
        <f>D877/C877-1</f>
        <v>-0.677</v>
      </c>
      <c r="F877" s="434" t="str">
        <f t="shared" si="28"/>
        <v>是</v>
      </c>
    </row>
    <row r="878" ht="20.1" customHeight="1" spans="1:6">
      <c r="A878" s="433" t="s">
        <v>1607</v>
      </c>
      <c r="B878" s="228" t="s">
        <v>1608</v>
      </c>
      <c r="C878" s="358">
        <f>SUM(C879:C903)</f>
        <v>6162</v>
      </c>
      <c r="D878" s="358">
        <f>SUM(D879:D903)</f>
        <v>12804</v>
      </c>
      <c r="E878" s="321">
        <f>D878/C878-1</f>
        <v>1.078</v>
      </c>
      <c r="F878" s="434" t="str">
        <f t="shared" si="28"/>
        <v>是</v>
      </c>
    </row>
    <row r="879" ht="20.1" customHeight="1" spans="1:6">
      <c r="A879" s="435" t="s">
        <v>1609</v>
      </c>
      <c r="B879" s="436" t="s">
        <v>138</v>
      </c>
      <c r="C879" s="362">
        <v>406</v>
      </c>
      <c r="D879" s="362">
        <v>256</v>
      </c>
      <c r="E879" s="321">
        <f>D879/C879-1</f>
        <v>-0.369</v>
      </c>
      <c r="F879" s="434" t="str">
        <f t="shared" si="28"/>
        <v>是</v>
      </c>
    </row>
    <row r="880" ht="20.1" customHeight="1" spans="1:6">
      <c r="A880" s="435" t="s">
        <v>1610</v>
      </c>
      <c r="B880" s="436" t="s">
        <v>140</v>
      </c>
      <c r="C880" s="362"/>
      <c r="D880" s="362">
        <v>0</v>
      </c>
      <c r="E880" s="321"/>
      <c r="F880" s="434" t="str">
        <f t="shared" si="28"/>
        <v>否</v>
      </c>
    </row>
    <row r="881" ht="20.1" customHeight="1" spans="1:6">
      <c r="A881" s="435" t="s">
        <v>1611</v>
      </c>
      <c r="B881" s="436" t="s">
        <v>142</v>
      </c>
      <c r="C881" s="362"/>
      <c r="D881" s="362">
        <v>0</v>
      </c>
      <c r="E881" s="321"/>
      <c r="F881" s="434" t="str">
        <f t="shared" si="28"/>
        <v>否</v>
      </c>
    </row>
    <row r="882" ht="20.1" customHeight="1" spans="1:6">
      <c r="A882" s="435" t="s">
        <v>1612</v>
      </c>
      <c r="B882" s="436" t="s">
        <v>1613</v>
      </c>
      <c r="C882" s="362">
        <v>2022</v>
      </c>
      <c r="D882" s="362">
        <v>1842</v>
      </c>
      <c r="E882" s="321">
        <f>D882/C882-1</f>
        <v>-0.089</v>
      </c>
      <c r="F882" s="434" t="str">
        <f t="shared" si="28"/>
        <v>是</v>
      </c>
    </row>
    <row r="883" ht="20.1" customHeight="1" spans="1:6">
      <c r="A883" s="435" t="s">
        <v>1614</v>
      </c>
      <c r="B883" s="436" t="s">
        <v>1615</v>
      </c>
      <c r="C883" s="362">
        <v>24</v>
      </c>
      <c r="D883" s="362">
        <v>1632</v>
      </c>
      <c r="E883" s="321">
        <f>D883/C883-1</f>
        <v>67</v>
      </c>
      <c r="F883" s="434" t="str">
        <f t="shared" si="28"/>
        <v>是</v>
      </c>
    </row>
    <row r="884" ht="20.1" customHeight="1" spans="1:6">
      <c r="A884" s="435" t="s">
        <v>1616</v>
      </c>
      <c r="B884" s="436" t="s">
        <v>1617</v>
      </c>
      <c r="C884" s="362"/>
      <c r="D884" s="362">
        <v>86</v>
      </c>
      <c r="E884" s="321"/>
      <c r="F884" s="434" t="str">
        <f t="shared" si="28"/>
        <v>是</v>
      </c>
    </row>
    <row r="885" ht="20.1" customHeight="1" spans="1:6">
      <c r="A885" s="435" t="s">
        <v>1618</v>
      </c>
      <c r="B885" s="436" t="s">
        <v>1619</v>
      </c>
      <c r="C885" s="362">
        <v>469</v>
      </c>
      <c r="D885" s="362">
        <v>1139</v>
      </c>
      <c r="E885" s="321">
        <f>D885/C885-1</f>
        <v>1.429</v>
      </c>
      <c r="F885" s="434" t="str">
        <f t="shared" si="28"/>
        <v>是</v>
      </c>
    </row>
    <row r="886" ht="20.1" customHeight="1" spans="1:6">
      <c r="A886" s="435" t="s">
        <v>1620</v>
      </c>
      <c r="B886" s="436" t="s">
        <v>1621</v>
      </c>
      <c r="C886" s="362">
        <v>1366</v>
      </c>
      <c r="D886" s="362">
        <v>3708</v>
      </c>
      <c r="E886" s="321">
        <f>D886/C886-1</f>
        <v>1.714</v>
      </c>
      <c r="F886" s="434" t="str">
        <f t="shared" si="28"/>
        <v>是</v>
      </c>
    </row>
    <row r="887" ht="20.1" customHeight="1" spans="1:6">
      <c r="A887" s="435" t="s">
        <v>1622</v>
      </c>
      <c r="B887" s="436" t="s">
        <v>1623</v>
      </c>
      <c r="C887" s="362"/>
      <c r="D887" s="362">
        <v>8</v>
      </c>
      <c r="E887" s="321"/>
      <c r="F887" s="434" t="str">
        <f t="shared" si="28"/>
        <v>是</v>
      </c>
    </row>
    <row r="888" ht="20.1" customHeight="1" spans="1:6">
      <c r="A888" s="435" t="s">
        <v>1624</v>
      </c>
      <c r="B888" s="436" t="s">
        <v>1625</v>
      </c>
      <c r="C888" s="362"/>
      <c r="D888" s="362">
        <v>0</v>
      </c>
      <c r="E888" s="321"/>
      <c r="F888" s="434" t="str">
        <f t="shared" si="28"/>
        <v>否</v>
      </c>
    </row>
    <row r="889" ht="20.1" customHeight="1" spans="1:6">
      <c r="A889" s="435" t="s">
        <v>1626</v>
      </c>
      <c r="B889" s="436" t="s">
        <v>1627</v>
      </c>
      <c r="C889" s="438"/>
      <c r="D889" s="438">
        <v>0</v>
      </c>
      <c r="E889" s="321"/>
      <c r="F889" s="434" t="str">
        <f t="shared" si="28"/>
        <v>否</v>
      </c>
    </row>
    <row r="890" ht="20.1" customHeight="1" spans="1:6">
      <c r="A890" s="435" t="s">
        <v>1628</v>
      </c>
      <c r="B890" s="436" t="s">
        <v>1629</v>
      </c>
      <c r="C890" s="362"/>
      <c r="D890" s="362">
        <v>0</v>
      </c>
      <c r="E890" s="321"/>
      <c r="F890" s="434" t="str">
        <f t="shared" si="28"/>
        <v>否</v>
      </c>
    </row>
    <row r="891" ht="20.1" customHeight="1" spans="1:6">
      <c r="A891" s="435" t="s">
        <v>1630</v>
      </c>
      <c r="B891" s="436" t="s">
        <v>1631</v>
      </c>
      <c r="C891" s="362"/>
      <c r="D891" s="362">
        <v>0</v>
      </c>
      <c r="E891" s="321"/>
      <c r="F891" s="434" t="str">
        <f t="shared" si="28"/>
        <v>否</v>
      </c>
    </row>
    <row r="892" ht="20.1" customHeight="1" spans="1:6">
      <c r="A892" s="435" t="s">
        <v>1632</v>
      </c>
      <c r="B892" s="436" t="s">
        <v>1633</v>
      </c>
      <c r="C892" s="362"/>
      <c r="D892" s="362"/>
      <c r="E892" s="321"/>
      <c r="F892" s="434" t="str">
        <f t="shared" si="28"/>
        <v>否</v>
      </c>
    </row>
    <row r="893" ht="20.1" customHeight="1" spans="1:6">
      <c r="A893" s="435" t="s">
        <v>1634</v>
      </c>
      <c r="B893" s="436" t="s">
        <v>1635</v>
      </c>
      <c r="C893" s="362"/>
      <c r="D893" s="362">
        <v>100</v>
      </c>
      <c r="E893" s="321"/>
      <c r="F893" s="434" t="str">
        <f t="shared" si="28"/>
        <v>是</v>
      </c>
    </row>
    <row r="894" ht="20.1" customHeight="1" spans="1:6">
      <c r="A894" s="435" t="s">
        <v>1636</v>
      </c>
      <c r="B894" s="436" t="s">
        <v>1637</v>
      </c>
      <c r="C894" s="362"/>
      <c r="D894" s="362">
        <v>0</v>
      </c>
      <c r="E894" s="321"/>
      <c r="F894" s="434" t="str">
        <f t="shared" si="28"/>
        <v>否</v>
      </c>
    </row>
    <row r="895" ht="20.1" customHeight="1" spans="1:6">
      <c r="A895" s="435" t="s">
        <v>1638</v>
      </c>
      <c r="B895" s="436" t="s">
        <v>1639</v>
      </c>
      <c r="C895" s="362"/>
      <c r="D895" s="362">
        <v>0</v>
      </c>
      <c r="E895" s="321"/>
      <c r="F895" s="434" t="str">
        <f t="shared" si="28"/>
        <v>否</v>
      </c>
    </row>
    <row r="896" ht="20.1" customHeight="1" spans="1:6">
      <c r="A896" s="435" t="s">
        <v>1640</v>
      </c>
      <c r="B896" s="436" t="s">
        <v>1641</v>
      </c>
      <c r="C896" s="362"/>
      <c r="D896" s="362"/>
      <c r="E896" s="321"/>
      <c r="F896" s="434" t="str">
        <f t="shared" si="28"/>
        <v>否</v>
      </c>
    </row>
    <row r="897" ht="20.1" customHeight="1" spans="1:6">
      <c r="A897" s="435" t="s">
        <v>1642</v>
      </c>
      <c r="B897" s="436" t="s">
        <v>1643</v>
      </c>
      <c r="C897" s="438"/>
      <c r="D897" s="438"/>
      <c r="E897" s="321"/>
      <c r="F897" s="434" t="str">
        <f t="shared" si="28"/>
        <v>否</v>
      </c>
    </row>
    <row r="898" ht="20.1" customHeight="1" spans="1:6">
      <c r="A898" s="435" t="s">
        <v>1644</v>
      </c>
      <c r="B898" s="436" t="s">
        <v>1645</v>
      </c>
      <c r="C898" s="362">
        <v>1222</v>
      </c>
      <c r="D898" s="362">
        <v>1730</v>
      </c>
      <c r="E898" s="321">
        <f>D898/C898-1</f>
        <v>0.416</v>
      </c>
      <c r="F898" s="434" t="str">
        <f t="shared" si="28"/>
        <v>是</v>
      </c>
    </row>
    <row r="899" ht="20.1" customHeight="1" spans="1:6">
      <c r="A899" s="435" t="s">
        <v>1646</v>
      </c>
      <c r="B899" s="436" t="s">
        <v>1647</v>
      </c>
      <c r="C899" s="362"/>
      <c r="D899" s="362"/>
      <c r="E899" s="321"/>
      <c r="F899" s="434" t="str">
        <f t="shared" si="28"/>
        <v>否</v>
      </c>
    </row>
    <row r="900" ht="20.1" customHeight="1" spans="1:6">
      <c r="A900" s="435" t="s">
        <v>1648</v>
      </c>
      <c r="B900" s="436" t="s">
        <v>1649</v>
      </c>
      <c r="C900" s="362"/>
      <c r="D900" s="362">
        <v>12</v>
      </c>
      <c r="E900" s="321"/>
      <c r="F900" s="434" t="str">
        <f t="shared" si="28"/>
        <v>是</v>
      </c>
    </row>
    <row r="901" ht="20.1" customHeight="1" spans="1:6">
      <c r="A901" s="435" t="s">
        <v>1650</v>
      </c>
      <c r="B901" s="436" t="s">
        <v>1578</v>
      </c>
      <c r="C901" s="362"/>
      <c r="D901" s="362"/>
      <c r="E901" s="321"/>
      <c r="F901" s="434" t="str">
        <f t="shared" si="28"/>
        <v>否</v>
      </c>
    </row>
    <row r="902" ht="20.1" customHeight="1" spans="1:6">
      <c r="A902" s="435" t="s">
        <v>1651</v>
      </c>
      <c r="B902" s="436" t="s">
        <v>1652</v>
      </c>
      <c r="C902" s="362">
        <v>593</v>
      </c>
      <c r="D902" s="362">
        <v>2291</v>
      </c>
      <c r="E902" s="321">
        <f>D902/C902-1</f>
        <v>2.863</v>
      </c>
      <c r="F902" s="434" t="str">
        <f t="shared" si="28"/>
        <v>是</v>
      </c>
    </row>
    <row r="903" ht="20.1" customHeight="1" spans="1:6">
      <c r="A903" s="435" t="s">
        <v>1653</v>
      </c>
      <c r="B903" s="436" t="s">
        <v>1654</v>
      </c>
      <c r="C903" s="362">
        <v>60</v>
      </c>
      <c r="D903" s="362"/>
      <c r="E903" s="321">
        <f>D903/C903-1</f>
        <v>-1</v>
      </c>
      <c r="F903" s="434" t="str">
        <f t="shared" si="28"/>
        <v>是</v>
      </c>
    </row>
    <row r="904" ht="20.1" customHeight="1" spans="1:6">
      <c r="A904" s="433" t="s">
        <v>1655</v>
      </c>
      <c r="B904" s="228" t="s">
        <v>1656</v>
      </c>
      <c r="C904" s="358">
        <f>SUM(C905:C931)</f>
        <v>13348</v>
      </c>
      <c r="D904" s="358">
        <f>SUM(D905:D931)</f>
        <v>34183</v>
      </c>
      <c r="E904" s="321">
        <f>D904/C904-1</f>
        <v>1.561</v>
      </c>
      <c r="F904" s="434" t="str">
        <f t="shared" ref="F904:F967" si="31">IF(LEN(A904)=3,"是",IF(B904&lt;&gt;"",IF(SUM(C904:E904)&lt;&gt;0,"是","否"),"是"))</f>
        <v>是</v>
      </c>
    </row>
    <row r="905" ht="20.1" customHeight="1" spans="1:6">
      <c r="A905" s="435" t="s">
        <v>1657</v>
      </c>
      <c r="B905" s="436" t="s">
        <v>138</v>
      </c>
      <c r="C905" s="362">
        <v>448</v>
      </c>
      <c r="D905" s="362">
        <v>1292</v>
      </c>
      <c r="E905" s="321">
        <f>D905/C905-1</f>
        <v>1.884</v>
      </c>
      <c r="F905" s="434" t="str">
        <f t="shared" si="31"/>
        <v>是</v>
      </c>
    </row>
    <row r="906" ht="20.1" customHeight="1" spans="1:6">
      <c r="A906" s="435" t="s">
        <v>1658</v>
      </c>
      <c r="B906" s="436" t="s">
        <v>140</v>
      </c>
      <c r="C906" s="362"/>
      <c r="D906" s="362">
        <v>0</v>
      </c>
      <c r="E906" s="321"/>
      <c r="F906" s="434" t="str">
        <f t="shared" si="31"/>
        <v>否</v>
      </c>
    </row>
    <row r="907" ht="20.1" customHeight="1" spans="1:6">
      <c r="A907" s="435" t="s">
        <v>1659</v>
      </c>
      <c r="B907" s="436" t="s">
        <v>142</v>
      </c>
      <c r="C907" s="362"/>
      <c r="D907" s="362">
        <v>0</v>
      </c>
      <c r="E907" s="321"/>
      <c r="F907" s="434" t="str">
        <f t="shared" si="31"/>
        <v>否</v>
      </c>
    </row>
    <row r="908" ht="20.1" customHeight="1" spans="1:6">
      <c r="A908" s="435" t="s">
        <v>1660</v>
      </c>
      <c r="B908" s="436" t="s">
        <v>1661</v>
      </c>
      <c r="C908" s="362"/>
      <c r="D908" s="362">
        <v>0</v>
      </c>
      <c r="E908" s="321"/>
      <c r="F908" s="434" t="str">
        <f t="shared" si="31"/>
        <v>否</v>
      </c>
    </row>
    <row r="909" ht="20.1" customHeight="1" spans="1:6">
      <c r="A909" s="435" t="s">
        <v>1662</v>
      </c>
      <c r="B909" s="436" t="s">
        <v>1663</v>
      </c>
      <c r="C909" s="362">
        <v>544</v>
      </c>
      <c r="D909" s="362">
        <v>12326</v>
      </c>
      <c r="E909" s="321">
        <f>D909/C909-1</f>
        <v>21.658</v>
      </c>
      <c r="F909" s="434" t="str">
        <f t="shared" si="31"/>
        <v>是</v>
      </c>
    </row>
    <row r="910" ht="20.1" customHeight="1" spans="1:6">
      <c r="A910" s="435" t="s">
        <v>1664</v>
      </c>
      <c r="B910" s="436" t="s">
        <v>1665</v>
      </c>
      <c r="C910" s="362">
        <v>828</v>
      </c>
      <c r="D910" s="362">
        <v>100</v>
      </c>
      <c r="E910" s="321">
        <f>D910/C910-1</f>
        <v>-0.879</v>
      </c>
      <c r="F910" s="434" t="str">
        <f t="shared" si="31"/>
        <v>是</v>
      </c>
    </row>
    <row r="911" ht="20.1" customHeight="1" spans="1:6">
      <c r="A911" s="435" t="s">
        <v>1666</v>
      </c>
      <c r="B911" s="436" t="s">
        <v>1667</v>
      </c>
      <c r="C911" s="362"/>
      <c r="D911" s="362">
        <v>0</v>
      </c>
      <c r="E911" s="321"/>
      <c r="F911" s="434" t="str">
        <f t="shared" si="31"/>
        <v>否</v>
      </c>
    </row>
    <row r="912" ht="20.1" customHeight="1" spans="1:6">
      <c r="A912" s="435" t="s">
        <v>1668</v>
      </c>
      <c r="B912" s="436" t="s">
        <v>1669</v>
      </c>
      <c r="C912" s="362"/>
      <c r="D912" s="362">
        <v>0</v>
      </c>
      <c r="E912" s="321"/>
      <c r="F912" s="434" t="str">
        <f t="shared" si="31"/>
        <v>否</v>
      </c>
    </row>
    <row r="913" ht="20.1" customHeight="1" spans="1:6">
      <c r="A913" s="435" t="s">
        <v>1670</v>
      </c>
      <c r="B913" s="436" t="s">
        <v>1671</v>
      </c>
      <c r="C913" s="362"/>
      <c r="D913" s="362">
        <v>0</v>
      </c>
      <c r="E913" s="321"/>
      <c r="F913" s="434" t="str">
        <f t="shared" si="31"/>
        <v>否</v>
      </c>
    </row>
    <row r="914" ht="20.1" customHeight="1" spans="1:6">
      <c r="A914" s="435" t="s">
        <v>1672</v>
      </c>
      <c r="B914" s="436" t="s">
        <v>1673</v>
      </c>
      <c r="C914" s="362">
        <v>2049</v>
      </c>
      <c r="D914" s="362">
        <v>729</v>
      </c>
      <c r="E914" s="321">
        <f>D914/C914-1</f>
        <v>-0.644</v>
      </c>
      <c r="F914" s="434" t="str">
        <f t="shared" si="31"/>
        <v>是</v>
      </c>
    </row>
    <row r="915" ht="20.1" customHeight="1" spans="1:6">
      <c r="A915" s="435" t="s">
        <v>1674</v>
      </c>
      <c r="B915" s="436" t="s">
        <v>1675</v>
      </c>
      <c r="C915" s="362">
        <v>804</v>
      </c>
      <c r="D915" s="362">
        <v>312</v>
      </c>
      <c r="E915" s="321">
        <f>D915/C915-1</f>
        <v>-0.612</v>
      </c>
      <c r="F915" s="434" t="str">
        <f t="shared" si="31"/>
        <v>是</v>
      </c>
    </row>
    <row r="916" ht="20.1" customHeight="1" spans="1:6">
      <c r="A916" s="435" t="s">
        <v>1676</v>
      </c>
      <c r="B916" s="436" t="s">
        <v>1677</v>
      </c>
      <c r="C916" s="362"/>
      <c r="D916" s="362">
        <v>0</v>
      </c>
      <c r="E916" s="321"/>
      <c r="F916" s="434" t="str">
        <f t="shared" si="31"/>
        <v>否</v>
      </c>
    </row>
    <row r="917" ht="20.1" customHeight="1" spans="1:6">
      <c r="A917" s="435" t="s">
        <v>1678</v>
      </c>
      <c r="B917" s="436" t="s">
        <v>1679</v>
      </c>
      <c r="C917" s="362"/>
      <c r="D917" s="362">
        <v>0</v>
      </c>
      <c r="E917" s="321"/>
      <c r="F917" s="434" t="str">
        <f t="shared" si="31"/>
        <v>否</v>
      </c>
    </row>
    <row r="918" ht="20.1" customHeight="1" spans="1:6">
      <c r="A918" s="435" t="s">
        <v>1680</v>
      </c>
      <c r="B918" s="436" t="s">
        <v>1681</v>
      </c>
      <c r="C918" s="362">
        <v>3</v>
      </c>
      <c r="D918" s="362">
        <v>25</v>
      </c>
      <c r="E918" s="321">
        <f>D918/C918-1</f>
        <v>7.333</v>
      </c>
      <c r="F918" s="434" t="str">
        <f t="shared" si="31"/>
        <v>是</v>
      </c>
    </row>
    <row r="919" ht="20.1" customHeight="1" spans="1:6">
      <c r="A919" s="435" t="s">
        <v>1682</v>
      </c>
      <c r="B919" s="436" t="s">
        <v>1683</v>
      </c>
      <c r="C919" s="362">
        <v>625</v>
      </c>
      <c r="D919" s="362">
        <v>90</v>
      </c>
      <c r="E919" s="321">
        <f>D919/C919-1</f>
        <v>-0.856</v>
      </c>
      <c r="F919" s="434" t="str">
        <f t="shared" si="31"/>
        <v>是</v>
      </c>
    </row>
    <row r="920" ht="20.1" customHeight="1" spans="1:6">
      <c r="A920" s="435" t="s">
        <v>1684</v>
      </c>
      <c r="B920" s="436" t="s">
        <v>1685</v>
      </c>
      <c r="C920" s="362"/>
      <c r="D920" s="362">
        <v>483</v>
      </c>
      <c r="E920" s="321"/>
      <c r="F920" s="434" t="str">
        <f t="shared" si="31"/>
        <v>是</v>
      </c>
    </row>
    <row r="921" ht="20.1" customHeight="1" spans="1:6">
      <c r="A921" s="435" t="s">
        <v>1686</v>
      </c>
      <c r="B921" s="436" t="s">
        <v>1687</v>
      </c>
      <c r="C921" s="362"/>
      <c r="D921" s="362">
        <v>0</v>
      </c>
      <c r="E921" s="321"/>
      <c r="F921" s="434" t="str">
        <f t="shared" si="31"/>
        <v>否</v>
      </c>
    </row>
    <row r="922" ht="20.1" customHeight="1" spans="1:6">
      <c r="A922" s="435" t="s">
        <v>1688</v>
      </c>
      <c r="B922" s="436" t="s">
        <v>1689</v>
      </c>
      <c r="C922" s="362"/>
      <c r="D922" s="362">
        <v>0</v>
      </c>
      <c r="E922" s="321"/>
      <c r="F922" s="434" t="str">
        <f t="shared" si="31"/>
        <v>否</v>
      </c>
    </row>
    <row r="923" ht="20.1" customHeight="1" spans="1:6">
      <c r="A923" s="435" t="s">
        <v>1690</v>
      </c>
      <c r="B923" s="436" t="s">
        <v>1691</v>
      </c>
      <c r="C923" s="362"/>
      <c r="D923" s="362">
        <v>0</v>
      </c>
      <c r="E923" s="321"/>
      <c r="F923" s="434" t="str">
        <f t="shared" si="31"/>
        <v>否</v>
      </c>
    </row>
    <row r="924" ht="20.1" customHeight="1" spans="1:6">
      <c r="A924" s="435" t="s">
        <v>1692</v>
      </c>
      <c r="B924" s="436" t="s">
        <v>1693</v>
      </c>
      <c r="C924" s="362"/>
      <c r="D924" s="362">
        <v>590</v>
      </c>
      <c r="E924" s="321"/>
      <c r="F924" s="434" t="str">
        <f t="shared" si="31"/>
        <v>是</v>
      </c>
    </row>
    <row r="925" ht="20.1" customHeight="1" spans="1:6">
      <c r="A925" s="435" t="s">
        <v>1694</v>
      </c>
      <c r="B925" s="436" t="s">
        <v>1695</v>
      </c>
      <c r="C925" s="362"/>
      <c r="D925" s="362">
        <v>0</v>
      </c>
      <c r="E925" s="321"/>
      <c r="F925" s="434" t="str">
        <f t="shared" si="31"/>
        <v>否</v>
      </c>
    </row>
    <row r="926" ht="20.1" customHeight="1" spans="1:6">
      <c r="A926" s="435" t="s">
        <v>1696</v>
      </c>
      <c r="B926" s="436" t="s">
        <v>1637</v>
      </c>
      <c r="C926" s="362"/>
      <c r="D926" s="362">
        <v>0</v>
      </c>
      <c r="E926" s="321"/>
      <c r="F926" s="434" t="str">
        <f t="shared" si="31"/>
        <v>否</v>
      </c>
    </row>
    <row r="927" ht="20.1" customHeight="1" spans="1:6">
      <c r="A927" s="435" t="s">
        <v>1697</v>
      </c>
      <c r="B927" s="436" t="s">
        <v>1698</v>
      </c>
      <c r="C927" s="362">
        <v>7717</v>
      </c>
      <c r="D927" s="362">
        <v>17962</v>
      </c>
      <c r="E927" s="321">
        <f>D927/C927-1</f>
        <v>1.328</v>
      </c>
      <c r="F927" s="434" t="str">
        <f t="shared" si="31"/>
        <v>是</v>
      </c>
    </row>
    <row r="928" ht="20.1" customHeight="1" spans="1:6">
      <c r="A928" s="435" t="s">
        <v>1699</v>
      </c>
      <c r="B928" s="436" t="s">
        <v>1700</v>
      </c>
      <c r="C928" s="362">
        <v>30</v>
      </c>
      <c r="D928" s="362">
        <v>274</v>
      </c>
      <c r="E928" s="321">
        <f>D928/C928-1</f>
        <v>8.133</v>
      </c>
      <c r="F928" s="434" t="str">
        <f t="shared" si="31"/>
        <v>是</v>
      </c>
    </row>
    <row r="929" ht="20.1" customHeight="1" spans="1:6">
      <c r="A929" s="435" t="s">
        <v>1701</v>
      </c>
      <c r="B929" s="436" t="s">
        <v>1702</v>
      </c>
      <c r="C929" s="362"/>
      <c r="D929" s="362">
        <v>0</v>
      </c>
      <c r="E929" s="321"/>
      <c r="F929" s="434" t="str">
        <f t="shared" si="31"/>
        <v>否</v>
      </c>
    </row>
    <row r="930" ht="20.1" customHeight="1" spans="1:6">
      <c r="A930" s="435" t="s">
        <v>1703</v>
      </c>
      <c r="B930" s="436" t="s">
        <v>1704</v>
      </c>
      <c r="C930" s="362"/>
      <c r="D930" s="362">
        <v>0</v>
      </c>
      <c r="E930" s="321"/>
      <c r="F930" s="434" t="str">
        <f t="shared" si="31"/>
        <v>否</v>
      </c>
    </row>
    <row r="931" ht="20.1" customHeight="1" spans="1:6">
      <c r="A931" s="435" t="s">
        <v>1705</v>
      </c>
      <c r="B931" s="436" t="s">
        <v>1706</v>
      </c>
      <c r="C931" s="362">
        <v>300</v>
      </c>
      <c r="D931" s="362">
        <v>0</v>
      </c>
      <c r="E931" s="321">
        <f>D931/C931-1</f>
        <v>-1</v>
      </c>
      <c r="F931" s="434" t="str">
        <f t="shared" si="31"/>
        <v>是</v>
      </c>
    </row>
    <row r="932" ht="20.1" customHeight="1" spans="1:6">
      <c r="A932" s="433" t="s">
        <v>1707</v>
      </c>
      <c r="B932" s="228" t="s">
        <v>1708</v>
      </c>
      <c r="C932" s="358">
        <f>SUM(C933:C942)</f>
        <v>22938</v>
      </c>
      <c r="D932" s="358">
        <f>SUM(D933:D942)</f>
        <v>23741</v>
      </c>
      <c r="E932" s="321">
        <f>D932/C932-1</f>
        <v>0.035</v>
      </c>
      <c r="F932" s="434" t="str">
        <f t="shared" si="31"/>
        <v>是</v>
      </c>
    </row>
    <row r="933" ht="20.1" customHeight="1" spans="1:6">
      <c r="A933" s="435" t="s">
        <v>1709</v>
      </c>
      <c r="B933" s="436" t="s">
        <v>138</v>
      </c>
      <c r="C933" s="362"/>
      <c r="D933" s="362"/>
      <c r="E933" s="321"/>
      <c r="F933" s="434" t="str">
        <f t="shared" si="31"/>
        <v>否</v>
      </c>
    </row>
    <row r="934" ht="20.1" customHeight="1" spans="1:6">
      <c r="A934" s="435" t="s">
        <v>1710</v>
      </c>
      <c r="B934" s="436" t="s">
        <v>140</v>
      </c>
      <c r="C934" s="362">
        <v>0</v>
      </c>
      <c r="D934" s="362">
        <v>0</v>
      </c>
      <c r="E934" s="321"/>
      <c r="F934" s="434" t="str">
        <f t="shared" si="31"/>
        <v>否</v>
      </c>
    </row>
    <row r="935" ht="20.1" customHeight="1" spans="1:6">
      <c r="A935" s="435" t="s">
        <v>1711</v>
      </c>
      <c r="B935" s="436" t="s">
        <v>142</v>
      </c>
      <c r="C935" s="362">
        <v>0</v>
      </c>
      <c r="D935" s="362">
        <v>0</v>
      </c>
      <c r="E935" s="321"/>
      <c r="F935" s="434" t="str">
        <f t="shared" si="31"/>
        <v>否</v>
      </c>
    </row>
    <row r="936" ht="20.1" customHeight="1" spans="1:6">
      <c r="A936" s="435" t="s">
        <v>1712</v>
      </c>
      <c r="B936" s="436" t="s">
        <v>1713</v>
      </c>
      <c r="C936" s="362">
        <v>1771</v>
      </c>
      <c r="D936" s="362">
        <v>3122</v>
      </c>
      <c r="E936" s="321">
        <f>D936/C936-1</f>
        <v>0.763</v>
      </c>
      <c r="F936" s="434" t="str">
        <f t="shared" si="31"/>
        <v>是</v>
      </c>
    </row>
    <row r="937" ht="20.1" customHeight="1" spans="1:6">
      <c r="A937" s="435" t="s">
        <v>1714</v>
      </c>
      <c r="B937" s="436" t="s">
        <v>1715</v>
      </c>
      <c r="C937" s="362">
        <v>19731</v>
      </c>
      <c r="D937" s="362">
        <v>15609</v>
      </c>
      <c r="E937" s="321">
        <f>D937/C937-1</f>
        <v>-0.209</v>
      </c>
      <c r="F937" s="434" t="str">
        <f t="shared" si="31"/>
        <v>是</v>
      </c>
    </row>
    <row r="938" ht="20.1" customHeight="1" spans="1:6">
      <c r="A938" s="435" t="s">
        <v>1716</v>
      </c>
      <c r="B938" s="436" t="s">
        <v>1717</v>
      </c>
      <c r="C938" s="362">
        <v>150</v>
      </c>
      <c r="D938" s="362">
        <v>935</v>
      </c>
      <c r="E938" s="321">
        <f>D938/C938-1</f>
        <v>5.233</v>
      </c>
      <c r="F938" s="434" t="str">
        <f t="shared" si="31"/>
        <v>是</v>
      </c>
    </row>
    <row r="939" ht="20.1" customHeight="1" spans="1:6">
      <c r="A939" s="435" t="s">
        <v>1718</v>
      </c>
      <c r="B939" s="436" t="s">
        <v>1719</v>
      </c>
      <c r="C939" s="362"/>
      <c r="D939" s="362">
        <v>0</v>
      </c>
      <c r="E939" s="321"/>
      <c r="F939" s="434" t="str">
        <f t="shared" si="31"/>
        <v>否</v>
      </c>
    </row>
    <row r="940" ht="20.1" customHeight="1" spans="1:6">
      <c r="A940" s="435" t="s">
        <v>1720</v>
      </c>
      <c r="B940" s="436" t="s">
        <v>1721</v>
      </c>
      <c r="C940" s="362"/>
      <c r="D940" s="362">
        <v>0</v>
      </c>
      <c r="E940" s="321"/>
      <c r="F940" s="434" t="str">
        <f t="shared" si="31"/>
        <v>否</v>
      </c>
    </row>
    <row r="941" ht="20.1" customHeight="1" spans="1:6">
      <c r="A941" s="435" t="s">
        <v>1722</v>
      </c>
      <c r="B941" s="436" t="s">
        <v>1723</v>
      </c>
      <c r="C941" s="438"/>
      <c r="D941" s="438"/>
      <c r="E941" s="321"/>
      <c r="F941" s="434" t="str">
        <f t="shared" si="31"/>
        <v>否</v>
      </c>
    </row>
    <row r="942" ht="20.1" customHeight="1" spans="1:6">
      <c r="A942" s="435" t="s">
        <v>1724</v>
      </c>
      <c r="B942" s="436" t="s">
        <v>1725</v>
      </c>
      <c r="C942" s="362">
        <v>1286</v>
      </c>
      <c r="D942" s="362">
        <v>4075</v>
      </c>
      <c r="E942" s="321">
        <f>D942/C942-1</f>
        <v>2.169</v>
      </c>
      <c r="F942" s="434" t="str">
        <f t="shared" si="31"/>
        <v>是</v>
      </c>
    </row>
    <row r="943" ht="20.1" customHeight="1" spans="1:6">
      <c r="A943" s="433" t="s">
        <v>1726</v>
      </c>
      <c r="B943" s="228" t="s">
        <v>1727</v>
      </c>
      <c r="C943" s="358">
        <f>SUM(C944:C949)</f>
        <v>11272</v>
      </c>
      <c r="D943" s="358">
        <f>SUM(D944:D949)</f>
        <v>13795</v>
      </c>
      <c r="E943" s="321">
        <f t="shared" ref="E943:E954" si="32">D943/C943-1</f>
        <v>0.224</v>
      </c>
      <c r="F943" s="434" t="str">
        <f t="shared" si="31"/>
        <v>是</v>
      </c>
    </row>
    <row r="944" ht="20.1" customHeight="1" spans="1:6">
      <c r="A944" s="435" t="s">
        <v>1728</v>
      </c>
      <c r="B944" s="436" t="s">
        <v>1729</v>
      </c>
      <c r="C944" s="362">
        <v>1340</v>
      </c>
      <c r="D944" s="362">
        <v>3059</v>
      </c>
      <c r="E944" s="321">
        <f t="shared" si="32"/>
        <v>1.283</v>
      </c>
      <c r="F944" s="434" t="str">
        <f t="shared" si="31"/>
        <v>是</v>
      </c>
    </row>
    <row r="945" ht="20.1" customHeight="1" spans="1:6">
      <c r="A945" s="435" t="s">
        <v>1730</v>
      </c>
      <c r="B945" s="436" t="s">
        <v>1731</v>
      </c>
      <c r="C945" s="438"/>
      <c r="D945" s="438"/>
      <c r="E945" s="321"/>
      <c r="F945" s="434" t="str">
        <f t="shared" si="31"/>
        <v>否</v>
      </c>
    </row>
    <row r="946" ht="20.1" customHeight="1" spans="1:6">
      <c r="A946" s="435" t="s">
        <v>1732</v>
      </c>
      <c r="B946" s="436" t="s">
        <v>1733</v>
      </c>
      <c r="C946" s="362">
        <v>7447</v>
      </c>
      <c r="D946" s="362">
        <v>8160</v>
      </c>
      <c r="E946" s="321">
        <f t="shared" si="32"/>
        <v>0.096</v>
      </c>
      <c r="F946" s="434" t="str">
        <f t="shared" si="31"/>
        <v>是</v>
      </c>
    </row>
    <row r="947" ht="20.1" customHeight="1" spans="1:6">
      <c r="A947" s="435" t="s">
        <v>1734</v>
      </c>
      <c r="B947" s="436" t="s">
        <v>1735</v>
      </c>
      <c r="C947" s="362">
        <v>2465</v>
      </c>
      <c r="D947" s="362">
        <v>2376</v>
      </c>
      <c r="E947" s="321">
        <f t="shared" si="32"/>
        <v>-0.036</v>
      </c>
      <c r="F947" s="434" t="str">
        <f t="shared" si="31"/>
        <v>是</v>
      </c>
    </row>
    <row r="948" ht="20.1" customHeight="1" spans="1:6">
      <c r="A948" s="435" t="s">
        <v>1736</v>
      </c>
      <c r="B948" s="436" t="s">
        <v>1737</v>
      </c>
      <c r="C948" s="362">
        <v>20</v>
      </c>
      <c r="D948" s="362">
        <v>0</v>
      </c>
      <c r="E948" s="321">
        <f t="shared" si="32"/>
        <v>-1</v>
      </c>
      <c r="F948" s="434" t="str">
        <f t="shared" si="31"/>
        <v>是</v>
      </c>
    </row>
    <row r="949" ht="20.1" customHeight="1" spans="1:6">
      <c r="A949" s="435" t="s">
        <v>1738</v>
      </c>
      <c r="B949" s="436" t="s">
        <v>1739</v>
      </c>
      <c r="C949" s="362"/>
      <c r="D949" s="362">
        <v>200</v>
      </c>
      <c r="E949" s="321"/>
      <c r="F949" s="434" t="str">
        <f t="shared" si="31"/>
        <v>是</v>
      </c>
    </row>
    <row r="950" ht="20.1" customHeight="1" spans="1:6">
      <c r="A950" s="433" t="s">
        <v>1740</v>
      </c>
      <c r="B950" s="228" t="s">
        <v>1741</v>
      </c>
      <c r="C950" s="358">
        <f>SUM(C951:C956)</f>
        <v>564</v>
      </c>
      <c r="D950" s="358">
        <f>SUM(D951:D956)</f>
        <v>2366</v>
      </c>
      <c r="E950" s="321">
        <f t="shared" si="32"/>
        <v>3.195</v>
      </c>
      <c r="F950" s="434" t="str">
        <f t="shared" si="31"/>
        <v>是</v>
      </c>
    </row>
    <row r="951" ht="20.1" customHeight="1" spans="1:6">
      <c r="A951" s="435" t="s">
        <v>1742</v>
      </c>
      <c r="B951" s="436" t="s">
        <v>1743</v>
      </c>
      <c r="C951" s="362">
        <v>0</v>
      </c>
      <c r="D951" s="362">
        <v>0</v>
      </c>
      <c r="E951" s="321"/>
      <c r="F951" s="434" t="str">
        <f t="shared" si="31"/>
        <v>否</v>
      </c>
    </row>
    <row r="952" ht="20.1" customHeight="1" spans="1:6">
      <c r="A952" s="435" t="s">
        <v>1744</v>
      </c>
      <c r="B952" s="436" t="s">
        <v>1745</v>
      </c>
      <c r="C952" s="438"/>
      <c r="D952" s="438"/>
      <c r="E952" s="321"/>
      <c r="F952" s="434" t="str">
        <f t="shared" si="31"/>
        <v>否</v>
      </c>
    </row>
    <row r="953" ht="20.1" customHeight="1" spans="1:6">
      <c r="A953" s="435" t="s">
        <v>1746</v>
      </c>
      <c r="B953" s="436" t="s">
        <v>1747</v>
      </c>
      <c r="C953" s="362">
        <v>556</v>
      </c>
      <c r="D953" s="362">
        <v>2279</v>
      </c>
      <c r="E953" s="321">
        <f t="shared" si="32"/>
        <v>3.099</v>
      </c>
      <c r="F953" s="434" t="str">
        <f t="shared" si="31"/>
        <v>是</v>
      </c>
    </row>
    <row r="954" ht="20.1" customHeight="1" spans="1:6">
      <c r="A954" s="435" t="s">
        <v>1748</v>
      </c>
      <c r="B954" s="436" t="s">
        <v>1749</v>
      </c>
      <c r="C954" s="362">
        <v>8</v>
      </c>
      <c r="D954" s="362">
        <v>87</v>
      </c>
      <c r="E954" s="321">
        <f t="shared" si="32"/>
        <v>9.875</v>
      </c>
      <c r="F954" s="434" t="str">
        <f t="shared" si="31"/>
        <v>是</v>
      </c>
    </row>
    <row r="955" ht="20.1" customHeight="1" spans="1:6">
      <c r="A955" s="435" t="s">
        <v>1750</v>
      </c>
      <c r="B955" s="436" t="s">
        <v>1751</v>
      </c>
      <c r="C955" s="362"/>
      <c r="D955" s="362"/>
      <c r="E955" s="321"/>
      <c r="F955" s="434" t="str">
        <f t="shared" si="31"/>
        <v>否</v>
      </c>
    </row>
    <row r="956" ht="20.1" customHeight="1" spans="1:6">
      <c r="A956" s="435" t="s">
        <v>1752</v>
      </c>
      <c r="B956" s="436" t="s">
        <v>1753</v>
      </c>
      <c r="C956" s="362"/>
      <c r="D956" s="362"/>
      <c r="E956" s="321"/>
      <c r="F956" s="434" t="str">
        <f t="shared" si="31"/>
        <v>否</v>
      </c>
    </row>
    <row r="957" ht="20.1" customHeight="1" spans="1:6">
      <c r="A957" s="433" t="s">
        <v>1754</v>
      </c>
      <c r="B957" s="228" t="s">
        <v>1755</v>
      </c>
      <c r="C957" s="358">
        <f>C958+C959</f>
        <v>0</v>
      </c>
      <c r="D957" s="358">
        <f>D958+D959</f>
        <v>0</v>
      </c>
      <c r="E957" s="321"/>
      <c r="F957" s="434" t="str">
        <f t="shared" si="31"/>
        <v>否</v>
      </c>
    </row>
    <row r="958" ht="20.1" customHeight="1" spans="1:6">
      <c r="A958" s="435" t="s">
        <v>1756</v>
      </c>
      <c r="B958" s="436" t="s">
        <v>1757</v>
      </c>
      <c r="C958" s="362">
        <v>0</v>
      </c>
      <c r="D958" s="362"/>
      <c r="E958" s="321"/>
      <c r="F958" s="434" t="str">
        <f t="shared" si="31"/>
        <v>否</v>
      </c>
    </row>
    <row r="959" ht="20.1" customHeight="1" spans="1:6">
      <c r="A959" s="435" t="s">
        <v>1758</v>
      </c>
      <c r="B959" s="436" t="s">
        <v>1759</v>
      </c>
      <c r="C959" s="362"/>
      <c r="D959" s="362"/>
      <c r="E959" s="321"/>
      <c r="F959" s="434" t="str">
        <f t="shared" si="31"/>
        <v>否</v>
      </c>
    </row>
    <row r="960" ht="20.1" customHeight="1" spans="1:6">
      <c r="A960" s="433" t="s">
        <v>1760</v>
      </c>
      <c r="B960" s="228" t="s">
        <v>1761</v>
      </c>
      <c r="C960" s="358">
        <f>SUM(C961:C962)</f>
        <v>80</v>
      </c>
      <c r="D960" s="358">
        <f>SUM(D961:D962)</f>
        <v>115</v>
      </c>
      <c r="E960" s="321">
        <f t="shared" ref="E955:E965" si="33">D960/C960-1</f>
        <v>0.438</v>
      </c>
      <c r="F960" s="434" t="str">
        <f t="shared" si="31"/>
        <v>是</v>
      </c>
    </row>
    <row r="961" ht="20.1" customHeight="1" spans="1:6">
      <c r="A961" s="435" t="s">
        <v>1762</v>
      </c>
      <c r="B961" s="436" t="s">
        <v>1763</v>
      </c>
      <c r="C961" s="362">
        <v>0</v>
      </c>
      <c r="D961" s="362"/>
      <c r="E961" s="321"/>
      <c r="F961" s="434" t="str">
        <f t="shared" si="31"/>
        <v>否</v>
      </c>
    </row>
    <row r="962" ht="20.1" customHeight="1" spans="1:6">
      <c r="A962" s="435" t="s">
        <v>1764</v>
      </c>
      <c r="B962" s="436" t="s">
        <v>1765</v>
      </c>
      <c r="C962" s="362">
        <v>80</v>
      </c>
      <c r="D962" s="362">
        <v>115</v>
      </c>
      <c r="E962" s="321">
        <f t="shared" si="33"/>
        <v>0.438</v>
      </c>
      <c r="F962" s="434" t="str">
        <f t="shared" si="31"/>
        <v>是</v>
      </c>
    </row>
    <row r="963" s="162" customFormat="1" ht="20.1" customHeight="1" spans="1:6">
      <c r="A963" s="433" t="s">
        <v>92</v>
      </c>
      <c r="B963" s="228" t="s">
        <v>93</v>
      </c>
      <c r="C963" s="358">
        <f>SUM(C964,C987,C997,C1024,C1007,C1012,C1019)</f>
        <v>5595</v>
      </c>
      <c r="D963" s="358">
        <f>SUM(D964,D987,D997,D1024,D1007,D1012,D1019)</f>
        <v>33475</v>
      </c>
      <c r="E963" s="321">
        <f t="shared" si="33"/>
        <v>4.983</v>
      </c>
      <c r="F963" s="434" t="str">
        <f t="shared" si="31"/>
        <v>是</v>
      </c>
    </row>
    <row r="964" ht="20.1" customHeight="1" spans="1:6">
      <c r="A964" s="433" t="s">
        <v>1766</v>
      </c>
      <c r="B964" s="228" t="s">
        <v>1767</v>
      </c>
      <c r="C964" s="358">
        <f>SUM(C965:C986)</f>
        <v>5093</v>
      </c>
      <c r="D964" s="358">
        <f>SUM(D965:D986)</f>
        <v>32646</v>
      </c>
      <c r="E964" s="321">
        <f t="shared" si="33"/>
        <v>5.41</v>
      </c>
      <c r="F964" s="434" t="str">
        <f t="shared" si="31"/>
        <v>是</v>
      </c>
    </row>
    <row r="965" ht="20.1" customHeight="1" spans="1:6">
      <c r="A965" s="435" t="s">
        <v>1768</v>
      </c>
      <c r="B965" s="436" t="s">
        <v>138</v>
      </c>
      <c r="C965" s="362">
        <v>995</v>
      </c>
      <c r="D965" s="362">
        <v>944</v>
      </c>
      <c r="E965" s="321">
        <f t="shared" si="33"/>
        <v>-0.051</v>
      </c>
      <c r="F965" s="434" t="str">
        <f t="shared" si="31"/>
        <v>是</v>
      </c>
    </row>
    <row r="966" ht="20.1" customHeight="1" spans="1:6">
      <c r="A966" s="435" t="s">
        <v>1769</v>
      </c>
      <c r="B966" s="436" t="s">
        <v>140</v>
      </c>
      <c r="C966" s="362"/>
      <c r="D966" s="362">
        <v>0</v>
      </c>
      <c r="E966" s="321"/>
      <c r="F966" s="434" t="str">
        <f t="shared" si="31"/>
        <v>否</v>
      </c>
    </row>
    <row r="967" ht="20.1" customHeight="1" spans="1:6">
      <c r="A967" s="435" t="s">
        <v>1770</v>
      </c>
      <c r="B967" s="436" t="s">
        <v>142</v>
      </c>
      <c r="C967" s="362"/>
      <c r="D967" s="362">
        <v>0</v>
      </c>
      <c r="E967" s="321"/>
      <c r="F967" s="434" t="str">
        <f t="shared" si="31"/>
        <v>否</v>
      </c>
    </row>
    <row r="968" ht="20.1" customHeight="1" spans="1:6">
      <c r="A968" s="435" t="s">
        <v>1771</v>
      </c>
      <c r="B968" s="436" t="s">
        <v>1772</v>
      </c>
      <c r="C968" s="362">
        <v>2879</v>
      </c>
      <c r="D968" s="362">
        <v>24615</v>
      </c>
      <c r="E968" s="321">
        <f>D968/C968-1</f>
        <v>7.55</v>
      </c>
      <c r="F968" s="434" t="str">
        <f t="shared" ref="F968:F1031" si="34">IF(LEN(A968)=3,"是",IF(B968&lt;&gt;"",IF(SUM(C968:E968)&lt;&gt;0,"是","否"),"是"))</f>
        <v>是</v>
      </c>
    </row>
    <row r="969" ht="20.1" customHeight="1" spans="1:6">
      <c r="A969" s="435" t="s">
        <v>1773</v>
      </c>
      <c r="B969" s="436" t="s">
        <v>1774</v>
      </c>
      <c r="C969" s="362">
        <v>1196</v>
      </c>
      <c r="D969" s="362">
        <v>6972</v>
      </c>
      <c r="E969" s="321">
        <f>D969/C969-1</f>
        <v>4.829</v>
      </c>
      <c r="F969" s="434" t="str">
        <f t="shared" si="34"/>
        <v>是</v>
      </c>
    </row>
    <row r="970" ht="20.1" customHeight="1" spans="1:6">
      <c r="A970" s="435" t="s">
        <v>1775</v>
      </c>
      <c r="B970" s="436" t="s">
        <v>1776</v>
      </c>
      <c r="C970" s="362"/>
      <c r="D970" s="362">
        <v>0</v>
      </c>
      <c r="E970" s="321"/>
      <c r="F970" s="434" t="str">
        <f t="shared" si="34"/>
        <v>否</v>
      </c>
    </row>
    <row r="971" ht="20.1" customHeight="1" spans="1:6">
      <c r="A971" s="435" t="s">
        <v>1777</v>
      </c>
      <c r="B971" s="436" t="s">
        <v>1778</v>
      </c>
      <c r="C971" s="362"/>
      <c r="D971" s="362">
        <v>0</v>
      </c>
      <c r="E971" s="321"/>
      <c r="F971" s="434" t="str">
        <f t="shared" si="34"/>
        <v>否</v>
      </c>
    </row>
    <row r="972" ht="20.1" customHeight="1" spans="1:6">
      <c r="A972" s="435" t="s">
        <v>1779</v>
      </c>
      <c r="B972" s="436" t="s">
        <v>1780</v>
      </c>
      <c r="C972" s="362"/>
      <c r="D972" s="362">
        <v>0</v>
      </c>
      <c r="E972" s="321"/>
      <c r="F972" s="434" t="str">
        <f t="shared" si="34"/>
        <v>否</v>
      </c>
    </row>
    <row r="973" ht="20.1" customHeight="1" spans="1:6">
      <c r="A973" s="435" t="s">
        <v>1781</v>
      </c>
      <c r="B973" s="436" t="s">
        <v>1782</v>
      </c>
      <c r="C973" s="362"/>
      <c r="D973" s="362">
        <v>0</v>
      </c>
      <c r="E973" s="321"/>
      <c r="F973" s="434" t="str">
        <f t="shared" si="34"/>
        <v>否</v>
      </c>
    </row>
    <row r="974" ht="20.1" customHeight="1" spans="1:6">
      <c r="A974" s="435" t="s">
        <v>1783</v>
      </c>
      <c r="B974" s="436" t="s">
        <v>1784</v>
      </c>
      <c r="C974" s="362"/>
      <c r="D974" s="362">
        <v>0</v>
      </c>
      <c r="E974" s="321"/>
      <c r="F974" s="434" t="str">
        <f t="shared" si="34"/>
        <v>否</v>
      </c>
    </row>
    <row r="975" ht="20.1" customHeight="1" spans="1:6">
      <c r="A975" s="435" t="s">
        <v>1785</v>
      </c>
      <c r="B975" s="436" t="s">
        <v>1786</v>
      </c>
      <c r="C975" s="362"/>
      <c r="D975" s="434"/>
      <c r="E975" s="321"/>
      <c r="F975" s="434" t="str">
        <f t="shared" si="34"/>
        <v>否</v>
      </c>
    </row>
    <row r="976" ht="20.1" customHeight="1" spans="1:6">
      <c r="A976" s="435" t="s">
        <v>1787</v>
      </c>
      <c r="B976" s="436" t="s">
        <v>1788</v>
      </c>
      <c r="C976" s="362"/>
      <c r="D976" s="362">
        <v>115</v>
      </c>
      <c r="E976" s="321"/>
      <c r="F976" s="434" t="str">
        <f t="shared" si="34"/>
        <v>是</v>
      </c>
    </row>
    <row r="977" ht="20.1" customHeight="1" spans="1:6">
      <c r="A977" s="435" t="s">
        <v>1789</v>
      </c>
      <c r="B977" s="436" t="s">
        <v>1790</v>
      </c>
      <c r="C977" s="362"/>
      <c r="D977" s="362"/>
      <c r="E977" s="321"/>
      <c r="F977" s="434" t="str">
        <f t="shared" si="34"/>
        <v>否</v>
      </c>
    </row>
    <row r="978" ht="20.1" customHeight="1" spans="1:6">
      <c r="A978" s="435" t="s">
        <v>1791</v>
      </c>
      <c r="B978" s="436" t="s">
        <v>1792</v>
      </c>
      <c r="C978" s="362"/>
      <c r="D978" s="362"/>
      <c r="E978" s="321"/>
      <c r="F978" s="434" t="str">
        <f t="shared" si="34"/>
        <v>否</v>
      </c>
    </row>
    <row r="979" ht="20.1" customHeight="1" spans="1:6">
      <c r="A979" s="435" t="s">
        <v>1793</v>
      </c>
      <c r="B979" s="436" t="s">
        <v>1794</v>
      </c>
      <c r="C979" s="362"/>
      <c r="D979" s="362"/>
      <c r="E979" s="321"/>
      <c r="F979" s="434" t="str">
        <f t="shared" si="34"/>
        <v>否</v>
      </c>
    </row>
    <row r="980" ht="20.1" customHeight="1" spans="1:6">
      <c r="A980" s="435" t="s">
        <v>1795</v>
      </c>
      <c r="B980" s="436" t="s">
        <v>1796</v>
      </c>
      <c r="C980" s="362"/>
      <c r="D980" s="362"/>
      <c r="E980" s="321"/>
      <c r="F980" s="434" t="str">
        <f t="shared" si="34"/>
        <v>否</v>
      </c>
    </row>
    <row r="981" ht="20.1" customHeight="1" spans="1:6">
      <c r="A981" s="435" t="s">
        <v>1797</v>
      </c>
      <c r="B981" s="436" t="s">
        <v>1798</v>
      </c>
      <c r="C981" s="362"/>
      <c r="D981" s="362"/>
      <c r="E981" s="321"/>
      <c r="F981" s="434" t="str">
        <f t="shared" si="34"/>
        <v>否</v>
      </c>
    </row>
    <row r="982" ht="20.1" customHeight="1" spans="1:6">
      <c r="A982" s="435" t="s">
        <v>1799</v>
      </c>
      <c r="B982" s="436" t="s">
        <v>1800</v>
      </c>
      <c r="C982" s="362"/>
      <c r="D982" s="362"/>
      <c r="E982" s="321"/>
      <c r="F982" s="434" t="str">
        <f t="shared" si="34"/>
        <v>否</v>
      </c>
    </row>
    <row r="983" ht="20.1" customHeight="1" spans="1:6">
      <c r="A983" s="435" t="s">
        <v>1801</v>
      </c>
      <c r="B983" s="436" t="s">
        <v>1802</v>
      </c>
      <c r="C983" s="362"/>
      <c r="D983" s="362"/>
      <c r="E983" s="321"/>
      <c r="F983" s="434" t="str">
        <f t="shared" si="34"/>
        <v>否</v>
      </c>
    </row>
    <row r="984" ht="20.1" customHeight="1" spans="1:6">
      <c r="A984" s="435" t="s">
        <v>1803</v>
      </c>
      <c r="B984" s="436" t="s">
        <v>1804</v>
      </c>
      <c r="C984" s="362"/>
      <c r="D984" s="362"/>
      <c r="E984" s="321"/>
      <c r="F984" s="434" t="str">
        <f t="shared" si="34"/>
        <v>否</v>
      </c>
    </row>
    <row r="985" ht="20.1" customHeight="1" spans="1:6">
      <c r="A985" s="435" t="s">
        <v>1805</v>
      </c>
      <c r="B985" s="436" t="s">
        <v>1806</v>
      </c>
      <c r="C985" s="362"/>
      <c r="D985" s="362"/>
      <c r="E985" s="321"/>
      <c r="F985" s="434" t="str">
        <f t="shared" si="34"/>
        <v>否</v>
      </c>
    </row>
    <row r="986" ht="20.1" customHeight="1" spans="1:6">
      <c r="A986" s="435" t="s">
        <v>1807</v>
      </c>
      <c r="B986" s="436" t="s">
        <v>1808</v>
      </c>
      <c r="C986" s="362">
        <v>23</v>
      </c>
      <c r="D986" s="362"/>
      <c r="E986" s="321">
        <f>D986/C986-1</f>
        <v>-1</v>
      </c>
      <c r="F986" s="434" t="str">
        <f t="shared" si="34"/>
        <v>是</v>
      </c>
    </row>
    <row r="987" ht="20.1" customHeight="1" spans="1:6">
      <c r="A987" s="433" t="s">
        <v>1809</v>
      </c>
      <c r="B987" s="228" t="s">
        <v>1810</v>
      </c>
      <c r="C987" s="358"/>
      <c r="D987" s="358"/>
      <c r="E987" s="321"/>
      <c r="F987" s="434" t="str">
        <f t="shared" si="34"/>
        <v>否</v>
      </c>
    </row>
    <row r="988" ht="20.1" customHeight="1" spans="1:6">
      <c r="A988" s="435" t="s">
        <v>1811</v>
      </c>
      <c r="B988" s="436" t="s">
        <v>138</v>
      </c>
      <c r="C988" s="362"/>
      <c r="D988" s="362"/>
      <c r="E988" s="321"/>
      <c r="F988" s="434" t="str">
        <f t="shared" si="34"/>
        <v>否</v>
      </c>
    </row>
    <row r="989" ht="20.1" customHeight="1" spans="1:6">
      <c r="A989" s="435" t="s">
        <v>1812</v>
      </c>
      <c r="B989" s="436" t="s">
        <v>140</v>
      </c>
      <c r="C989" s="362"/>
      <c r="D989" s="362"/>
      <c r="E989" s="321"/>
      <c r="F989" s="434" t="str">
        <f t="shared" si="34"/>
        <v>否</v>
      </c>
    </row>
    <row r="990" ht="20.1" customHeight="1" spans="1:6">
      <c r="A990" s="435" t="s">
        <v>1813</v>
      </c>
      <c r="B990" s="436" t="s">
        <v>142</v>
      </c>
      <c r="C990" s="362"/>
      <c r="D990" s="362"/>
      <c r="E990" s="321"/>
      <c r="F990" s="434" t="str">
        <f t="shared" si="34"/>
        <v>否</v>
      </c>
    </row>
    <row r="991" ht="20.1" customHeight="1" spans="1:6">
      <c r="A991" s="435" t="s">
        <v>1814</v>
      </c>
      <c r="B991" s="436" t="s">
        <v>1815</v>
      </c>
      <c r="C991" s="362"/>
      <c r="D991" s="362"/>
      <c r="E991" s="321"/>
      <c r="F991" s="434" t="str">
        <f t="shared" si="34"/>
        <v>否</v>
      </c>
    </row>
    <row r="992" ht="20.1" customHeight="1" spans="1:6">
      <c r="A992" s="435" t="s">
        <v>1816</v>
      </c>
      <c r="B992" s="436" t="s">
        <v>1817</v>
      </c>
      <c r="C992" s="362"/>
      <c r="D992" s="362"/>
      <c r="E992" s="321"/>
      <c r="F992" s="434" t="str">
        <f t="shared" si="34"/>
        <v>否</v>
      </c>
    </row>
    <row r="993" ht="20.1" customHeight="1" spans="1:6">
      <c r="A993" s="435" t="s">
        <v>1818</v>
      </c>
      <c r="B993" s="436" t="s">
        <v>1819</v>
      </c>
      <c r="C993" s="362"/>
      <c r="D993" s="362"/>
      <c r="E993" s="321"/>
      <c r="F993" s="434" t="str">
        <f t="shared" si="34"/>
        <v>否</v>
      </c>
    </row>
    <row r="994" ht="20.1" customHeight="1" spans="1:6">
      <c r="A994" s="435" t="s">
        <v>1820</v>
      </c>
      <c r="B994" s="436" t="s">
        <v>1821</v>
      </c>
      <c r="C994" s="362"/>
      <c r="D994" s="362"/>
      <c r="E994" s="321"/>
      <c r="F994" s="434" t="str">
        <f t="shared" si="34"/>
        <v>否</v>
      </c>
    </row>
    <row r="995" ht="20.1" customHeight="1" spans="1:6">
      <c r="A995" s="435" t="s">
        <v>1822</v>
      </c>
      <c r="B995" s="436" t="s">
        <v>1823</v>
      </c>
      <c r="C995" s="362"/>
      <c r="D995" s="362"/>
      <c r="E995" s="321"/>
      <c r="F995" s="434" t="str">
        <f t="shared" si="34"/>
        <v>否</v>
      </c>
    </row>
    <row r="996" ht="20.1" customHeight="1" spans="1:6">
      <c r="A996" s="435" t="s">
        <v>1824</v>
      </c>
      <c r="B996" s="436" t="s">
        <v>1825</v>
      </c>
      <c r="C996" s="362"/>
      <c r="D996" s="362"/>
      <c r="E996" s="321"/>
      <c r="F996" s="434" t="str">
        <f t="shared" si="34"/>
        <v>否</v>
      </c>
    </row>
    <row r="997" ht="20.1" customHeight="1" spans="1:6">
      <c r="A997" s="433" t="s">
        <v>1826</v>
      </c>
      <c r="B997" s="228" t="s">
        <v>1827</v>
      </c>
      <c r="C997" s="358"/>
      <c r="D997" s="358"/>
      <c r="E997" s="321"/>
      <c r="F997" s="434" t="str">
        <f t="shared" si="34"/>
        <v>否</v>
      </c>
    </row>
    <row r="998" ht="20.1" customHeight="1" spans="1:6">
      <c r="A998" s="435" t="s">
        <v>1828</v>
      </c>
      <c r="B998" s="436" t="s">
        <v>138</v>
      </c>
      <c r="C998" s="362"/>
      <c r="D998" s="362"/>
      <c r="E998" s="321"/>
      <c r="F998" s="434" t="str">
        <f t="shared" si="34"/>
        <v>否</v>
      </c>
    </row>
    <row r="999" ht="20.1" customHeight="1" spans="1:6">
      <c r="A999" s="435" t="s">
        <v>1829</v>
      </c>
      <c r="B999" s="436" t="s">
        <v>140</v>
      </c>
      <c r="C999" s="362"/>
      <c r="D999" s="362"/>
      <c r="E999" s="321"/>
      <c r="F999" s="434" t="str">
        <f t="shared" si="34"/>
        <v>否</v>
      </c>
    </row>
    <row r="1000" ht="20.1" customHeight="1" spans="1:6">
      <c r="A1000" s="435" t="s">
        <v>1830</v>
      </c>
      <c r="B1000" s="436" t="s">
        <v>142</v>
      </c>
      <c r="C1000" s="362"/>
      <c r="D1000" s="362"/>
      <c r="E1000" s="321"/>
      <c r="F1000" s="434" t="str">
        <f t="shared" si="34"/>
        <v>否</v>
      </c>
    </row>
    <row r="1001" ht="20.1" customHeight="1" spans="1:6">
      <c r="A1001" s="435" t="s">
        <v>1831</v>
      </c>
      <c r="B1001" s="436" t="s">
        <v>1832</v>
      </c>
      <c r="C1001" s="362"/>
      <c r="D1001" s="362"/>
      <c r="E1001" s="321"/>
      <c r="F1001" s="434" t="str">
        <f t="shared" si="34"/>
        <v>否</v>
      </c>
    </row>
    <row r="1002" ht="20.1" customHeight="1" spans="1:6">
      <c r="A1002" s="435" t="s">
        <v>1833</v>
      </c>
      <c r="B1002" s="436" t="s">
        <v>1834</v>
      </c>
      <c r="C1002" s="362"/>
      <c r="D1002" s="362"/>
      <c r="E1002" s="321"/>
      <c r="F1002" s="434" t="str">
        <f t="shared" si="34"/>
        <v>否</v>
      </c>
    </row>
    <row r="1003" ht="20.1" customHeight="1" spans="1:6">
      <c r="A1003" s="435" t="s">
        <v>1835</v>
      </c>
      <c r="B1003" s="436" t="s">
        <v>1836</v>
      </c>
      <c r="C1003" s="362"/>
      <c r="D1003" s="362"/>
      <c r="E1003" s="321"/>
      <c r="F1003" s="434" t="str">
        <f t="shared" si="34"/>
        <v>否</v>
      </c>
    </row>
    <row r="1004" ht="20.1" customHeight="1" spans="1:6">
      <c r="A1004" s="435" t="s">
        <v>1837</v>
      </c>
      <c r="B1004" s="436" t="s">
        <v>1838</v>
      </c>
      <c r="C1004" s="362"/>
      <c r="D1004" s="362"/>
      <c r="E1004" s="321"/>
      <c r="F1004" s="434" t="str">
        <f t="shared" si="34"/>
        <v>否</v>
      </c>
    </row>
    <row r="1005" ht="20.1" customHeight="1" spans="1:6">
      <c r="A1005" s="435" t="s">
        <v>1839</v>
      </c>
      <c r="B1005" s="436" t="s">
        <v>1840</v>
      </c>
      <c r="C1005" s="362"/>
      <c r="D1005" s="362"/>
      <c r="E1005" s="321"/>
      <c r="F1005" s="434" t="str">
        <f t="shared" si="34"/>
        <v>否</v>
      </c>
    </row>
    <row r="1006" ht="20.1" customHeight="1" spans="1:6">
      <c r="A1006" s="435" t="s">
        <v>1841</v>
      </c>
      <c r="B1006" s="436" t="s">
        <v>1842</v>
      </c>
      <c r="C1006" s="362"/>
      <c r="D1006" s="362"/>
      <c r="E1006" s="321"/>
      <c r="F1006" s="434" t="str">
        <f t="shared" si="34"/>
        <v>否</v>
      </c>
    </row>
    <row r="1007" ht="20.1" customHeight="1" spans="1:6">
      <c r="A1007" s="433" t="s">
        <v>1843</v>
      </c>
      <c r="B1007" s="228" t="s">
        <v>1844</v>
      </c>
      <c r="C1007" s="358">
        <f>SUM(C1008:C1011)</f>
        <v>0</v>
      </c>
      <c r="D1007" s="358"/>
      <c r="E1007" s="321"/>
      <c r="F1007" s="434" t="str">
        <f t="shared" si="34"/>
        <v>否</v>
      </c>
    </row>
    <row r="1008" ht="20.1" customHeight="1" spans="1:6">
      <c r="A1008" s="435" t="s">
        <v>1845</v>
      </c>
      <c r="B1008" s="436" t="s">
        <v>1846</v>
      </c>
      <c r="C1008" s="362">
        <v>0</v>
      </c>
      <c r="D1008" s="362"/>
      <c r="E1008" s="321"/>
      <c r="F1008" s="434" t="str">
        <f t="shared" si="34"/>
        <v>否</v>
      </c>
    </row>
    <row r="1009" ht="20.1" customHeight="1" spans="1:6">
      <c r="A1009" s="435" t="s">
        <v>1847</v>
      </c>
      <c r="B1009" s="436" t="s">
        <v>1848</v>
      </c>
      <c r="C1009" s="362">
        <v>0</v>
      </c>
      <c r="D1009" s="362"/>
      <c r="E1009" s="321"/>
      <c r="F1009" s="434" t="str">
        <f t="shared" si="34"/>
        <v>否</v>
      </c>
    </row>
    <row r="1010" ht="20.1" customHeight="1" spans="1:6">
      <c r="A1010" s="435" t="s">
        <v>1849</v>
      </c>
      <c r="B1010" s="436" t="s">
        <v>1850</v>
      </c>
      <c r="C1010" s="362">
        <v>0</v>
      </c>
      <c r="D1010" s="362"/>
      <c r="E1010" s="321"/>
      <c r="F1010" s="434" t="str">
        <f t="shared" si="34"/>
        <v>否</v>
      </c>
    </row>
    <row r="1011" ht="20.1" customHeight="1" spans="1:6">
      <c r="A1011" s="435" t="s">
        <v>1851</v>
      </c>
      <c r="B1011" s="436" t="s">
        <v>1852</v>
      </c>
      <c r="C1011" s="362">
        <v>0</v>
      </c>
      <c r="D1011" s="362"/>
      <c r="E1011" s="321"/>
      <c r="F1011" s="434" t="str">
        <f t="shared" si="34"/>
        <v>否</v>
      </c>
    </row>
    <row r="1012" ht="20.1" customHeight="1" spans="1:6">
      <c r="A1012" s="433" t="s">
        <v>1853</v>
      </c>
      <c r="B1012" s="228" t="s">
        <v>1854</v>
      </c>
      <c r="C1012" s="358">
        <f>SUM(C1013:C1018)</f>
        <v>0</v>
      </c>
      <c r="D1012" s="358"/>
      <c r="E1012" s="321"/>
      <c r="F1012" s="434" t="str">
        <f t="shared" si="34"/>
        <v>否</v>
      </c>
    </row>
    <row r="1013" ht="20.1" customHeight="1" spans="1:6">
      <c r="A1013" s="435" t="s">
        <v>1855</v>
      </c>
      <c r="B1013" s="436" t="s">
        <v>138</v>
      </c>
      <c r="C1013" s="362">
        <v>0</v>
      </c>
      <c r="D1013" s="362"/>
      <c r="E1013" s="321"/>
      <c r="F1013" s="434" t="str">
        <f t="shared" si="34"/>
        <v>否</v>
      </c>
    </row>
    <row r="1014" ht="20.1" customHeight="1" spans="1:6">
      <c r="A1014" s="435" t="s">
        <v>1856</v>
      </c>
      <c r="B1014" s="436" t="s">
        <v>140</v>
      </c>
      <c r="C1014" s="362">
        <v>0</v>
      </c>
      <c r="D1014" s="362"/>
      <c r="E1014" s="321"/>
      <c r="F1014" s="434" t="str">
        <f t="shared" si="34"/>
        <v>否</v>
      </c>
    </row>
    <row r="1015" ht="20.1" customHeight="1" spans="1:6">
      <c r="A1015" s="435" t="s">
        <v>1857</v>
      </c>
      <c r="B1015" s="436" t="s">
        <v>142</v>
      </c>
      <c r="C1015" s="362">
        <v>0</v>
      </c>
      <c r="D1015" s="362"/>
      <c r="E1015" s="321"/>
      <c r="F1015" s="434" t="str">
        <f t="shared" si="34"/>
        <v>否</v>
      </c>
    </row>
    <row r="1016" ht="20.1" customHeight="1" spans="1:6">
      <c r="A1016" s="435" t="s">
        <v>1858</v>
      </c>
      <c r="B1016" s="436" t="s">
        <v>1823</v>
      </c>
      <c r="C1016" s="362">
        <v>0</v>
      </c>
      <c r="D1016" s="362"/>
      <c r="E1016" s="321"/>
      <c r="F1016" s="434" t="str">
        <f t="shared" si="34"/>
        <v>否</v>
      </c>
    </row>
    <row r="1017" ht="20.1" customHeight="1" spans="1:6">
      <c r="A1017" s="435" t="s">
        <v>1859</v>
      </c>
      <c r="B1017" s="436" t="s">
        <v>1860</v>
      </c>
      <c r="C1017" s="362">
        <v>0</v>
      </c>
      <c r="D1017" s="362"/>
      <c r="E1017" s="321"/>
      <c r="F1017" s="434" t="str">
        <f t="shared" si="34"/>
        <v>否</v>
      </c>
    </row>
    <row r="1018" ht="20.1" customHeight="1" spans="1:6">
      <c r="A1018" s="435" t="s">
        <v>1861</v>
      </c>
      <c r="B1018" s="436" t="s">
        <v>1862</v>
      </c>
      <c r="C1018" s="362">
        <v>0</v>
      </c>
      <c r="D1018" s="362"/>
      <c r="E1018" s="321"/>
      <c r="F1018" s="434" t="str">
        <f t="shared" si="34"/>
        <v>否</v>
      </c>
    </row>
    <row r="1019" ht="20.1" customHeight="1" spans="1:6">
      <c r="A1019" s="433" t="s">
        <v>1863</v>
      </c>
      <c r="B1019" s="228" t="s">
        <v>1864</v>
      </c>
      <c r="C1019" s="358">
        <f>SUM(C1020:C1023)</f>
        <v>0</v>
      </c>
      <c r="D1019" s="358">
        <f>SUM(D1020:D1023)</f>
        <v>0</v>
      </c>
      <c r="E1019" s="321"/>
      <c r="F1019" s="434" t="str">
        <f t="shared" si="34"/>
        <v>否</v>
      </c>
    </row>
    <row r="1020" ht="20.1" customHeight="1" spans="1:6">
      <c r="A1020" s="435" t="s">
        <v>1865</v>
      </c>
      <c r="B1020" s="436" t="s">
        <v>1866</v>
      </c>
      <c r="C1020" s="362">
        <v>0</v>
      </c>
      <c r="D1020" s="362"/>
      <c r="E1020" s="321"/>
      <c r="F1020" s="434" t="str">
        <f t="shared" si="34"/>
        <v>否</v>
      </c>
    </row>
    <row r="1021" ht="20.1" customHeight="1" spans="1:6">
      <c r="A1021" s="435" t="s">
        <v>1867</v>
      </c>
      <c r="B1021" s="436" t="s">
        <v>1868</v>
      </c>
      <c r="C1021" s="362"/>
      <c r="D1021" s="362"/>
      <c r="E1021" s="321"/>
      <c r="F1021" s="434" t="str">
        <f t="shared" si="34"/>
        <v>否</v>
      </c>
    </row>
    <row r="1022" ht="20.1" customHeight="1" spans="1:6">
      <c r="A1022" s="435" t="s">
        <v>1869</v>
      </c>
      <c r="B1022" s="436" t="s">
        <v>1870</v>
      </c>
      <c r="C1022" s="362">
        <v>0</v>
      </c>
      <c r="D1022" s="362"/>
      <c r="E1022" s="321"/>
      <c r="F1022" s="434" t="str">
        <f t="shared" si="34"/>
        <v>否</v>
      </c>
    </row>
    <row r="1023" ht="20.1" customHeight="1" spans="1:6">
      <c r="A1023" s="435" t="s">
        <v>1871</v>
      </c>
      <c r="B1023" s="436" t="s">
        <v>1872</v>
      </c>
      <c r="C1023" s="362">
        <v>0</v>
      </c>
      <c r="D1023" s="362"/>
      <c r="E1023" s="321"/>
      <c r="F1023" s="434" t="str">
        <f t="shared" si="34"/>
        <v>否</v>
      </c>
    </row>
    <row r="1024" ht="20.1" customHeight="1" spans="1:6">
      <c r="A1024" s="433" t="s">
        <v>1873</v>
      </c>
      <c r="B1024" s="228" t="s">
        <v>1874</v>
      </c>
      <c r="C1024" s="358">
        <f>SUM(C1025:C1026)</f>
        <v>502</v>
      </c>
      <c r="D1024" s="358">
        <f>SUM(D1025:D1026)</f>
        <v>829</v>
      </c>
      <c r="E1024" s="321">
        <f>D1024/C1024-1</f>
        <v>0.651</v>
      </c>
      <c r="F1024" s="434" t="str">
        <f t="shared" si="34"/>
        <v>是</v>
      </c>
    </row>
    <row r="1025" ht="20.1" customHeight="1" spans="1:6">
      <c r="A1025" s="435" t="s">
        <v>1875</v>
      </c>
      <c r="B1025" s="436" t="s">
        <v>1876</v>
      </c>
      <c r="C1025" s="362">
        <v>502</v>
      </c>
      <c r="D1025" s="362">
        <v>829</v>
      </c>
      <c r="E1025" s="321">
        <f>D1025/C1025-1</f>
        <v>0.651</v>
      </c>
      <c r="F1025" s="434" t="str">
        <f t="shared" si="34"/>
        <v>是</v>
      </c>
    </row>
    <row r="1026" ht="20.1" customHeight="1" spans="1:6">
      <c r="A1026" s="435" t="s">
        <v>1877</v>
      </c>
      <c r="B1026" s="436" t="s">
        <v>1878</v>
      </c>
      <c r="C1026" s="362"/>
      <c r="D1026" s="362"/>
      <c r="E1026" s="321"/>
      <c r="F1026" s="434" t="str">
        <f t="shared" si="34"/>
        <v>否</v>
      </c>
    </row>
    <row r="1027" ht="20.1" customHeight="1" spans="1:6">
      <c r="A1027" s="433" t="s">
        <v>94</v>
      </c>
      <c r="B1027" s="228" t="s">
        <v>95</v>
      </c>
      <c r="C1027" s="358">
        <f>SUM(C1028,C1038,C1054,C1059,C1076,C1083,C1091)</f>
        <v>256</v>
      </c>
      <c r="D1027" s="358">
        <f>SUM(D1028,D1038,D1054,D1059,D1076,D1083,D1091)</f>
        <v>858</v>
      </c>
      <c r="E1027" s="321">
        <f>D1027/C1027-1</f>
        <v>2.352</v>
      </c>
      <c r="F1027" s="434" t="str">
        <f t="shared" si="34"/>
        <v>是</v>
      </c>
    </row>
    <row r="1028" ht="20.1" customHeight="1" spans="1:6">
      <c r="A1028" s="433" t="s">
        <v>1879</v>
      </c>
      <c r="B1028" s="228" t="s">
        <v>1880</v>
      </c>
      <c r="C1028" s="358">
        <f>SUM(C1029:C1037)</f>
        <v>0</v>
      </c>
      <c r="D1028" s="358">
        <f>SUM(D1029:D1037)</f>
        <v>0</v>
      </c>
      <c r="E1028" s="321"/>
      <c r="F1028" s="434" t="str">
        <f t="shared" si="34"/>
        <v>否</v>
      </c>
    </row>
    <row r="1029" ht="20.1" customHeight="1" spans="1:6">
      <c r="A1029" s="435" t="s">
        <v>1881</v>
      </c>
      <c r="B1029" s="436" t="s">
        <v>138</v>
      </c>
      <c r="C1029" s="362"/>
      <c r="D1029" s="362"/>
      <c r="E1029" s="321"/>
      <c r="F1029" s="434" t="str">
        <f t="shared" si="34"/>
        <v>否</v>
      </c>
    </row>
    <row r="1030" ht="20.1" customHeight="1" spans="1:6">
      <c r="A1030" s="435" t="s">
        <v>1882</v>
      </c>
      <c r="B1030" s="436" t="s">
        <v>140</v>
      </c>
      <c r="C1030" s="362">
        <v>0</v>
      </c>
      <c r="D1030" s="362"/>
      <c r="E1030" s="321"/>
      <c r="F1030" s="434" t="str">
        <f t="shared" si="34"/>
        <v>否</v>
      </c>
    </row>
    <row r="1031" ht="20.1" customHeight="1" spans="1:6">
      <c r="A1031" s="435" t="s">
        <v>1883</v>
      </c>
      <c r="B1031" s="436" t="s">
        <v>142</v>
      </c>
      <c r="C1031" s="362">
        <v>0</v>
      </c>
      <c r="D1031" s="362"/>
      <c r="E1031" s="321"/>
      <c r="F1031" s="434" t="str">
        <f t="shared" si="34"/>
        <v>否</v>
      </c>
    </row>
    <row r="1032" ht="20.1" customHeight="1" spans="1:6">
      <c r="A1032" s="435" t="s">
        <v>1884</v>
      </c>
      <c r="B1032" s="436" t="s">
        <v>1885</v>
      </c>
      <c r="C1032" s="362"/>
      <c r="D1032" s="362"/>
      <c r="E1032" s="321"/>
      <c r="F1032" s="434" t="str">
        <f t="shared" ref="F1032:F1095" si="35">IF(LEN(A1032)=3,"是",IF(B1032&lt;&gt;"",IF(SUM(C1032:E1032)&lt;&gt;0,"是","否"),"是"))</f>
        <v>否</v>
      </c>
    </row>
    <row r="1033" ht="20.1" customHeight="1" spans="1:6">
      <c r="A1033" s="435" t="s">
        <v>1886</v>
      </c>
      <c r="B1033" s="436" t="s">
        <v>1887</v>
      </c>
      <c r="C1033" s="362">
        <v>0</v>
      </c>
      <c r="D1033" s="362"/>
      <c r="E1033" s="321"/>
      <c r="F1033" s="434" t="str">
        <f t="shared" si="35"/>
        <v>否</v>
      </c>
    </row>
    <row r="1034" ht="20.1" customHeight="1" spans="1:6">
      <c r="A1034" s="435" t="s">
        <v>1888</v>
      </c>
      <c r="B1034" s="436" t="s">
        <v>1889</v>
      </c>
      <c r="C1034" s="362">
        <v>0</v>
      </c>
      <c r="D1034" s="362"/>
      <c r="E1034" s="321"/>
      <c r="F1034" s="434" t="str">
        <f t="shared" si="35"/>
        <v>否</v>
      </c>
    </row>
    <row r="1035" ht="20.1" customHeight="1" spans="1:6">
      <c r="A1035" s="435" t="s">
        <v>1890</v>
      </c>
      <c r="B1035" s="436" t="s">
        <v>1891</v>
      </c>
      <c r="C1035" s="362"/>
      <c r="D1035" s="362"/>
      <c r="E1035" s="321"/>
      <c r="F1035" s="434" t="str">
        <f t="shared" si="35"/>
        <v>否</v>
      </c>
    </row>
    <row r="1036" ht="20.1" customHeight="1" spans="1:6">
      <c r="A1036" s="435" t="s">
        <v>1892</v>
      </c>
      <c r="B1036" s="436" t="s">
        <v>1893</v>
      </c>
      <c r="C1036" s="362">
        <v>0</v>
      </c>
      <c r="D1036" s="362"/>
      <c r="E1036" s="321"/>
      <c r="F1036" s="434" t="str">
        <f t="shared" si="35"/>
        <v>否</v>
      </c>
    </row>
    <row r="1037" ht="20.1" customHeight="1" spans="1:6">
      <c r="A1037" s="435" t="s">
        <v>1894</v>
      </c>
      <c r="B1037" s="436" t="s">
        <v>1895</v>
      </c>
      <c r="C1037" s="362"/>
      <c r="D1037" s="362"/>
      <c r="E1037" s="321"/>
      <c r="F1037" s="434" t="str">
        <f t="shared" si="35"/>
        <v>否</v>
      </c>
    </row>
    <row r="1038" ht="20.1" customHeight="1" spans="1:6">
      <c r="A1038" s="433" t="s">
        <v>1896</v>
      </c>
      <c r="B1038" s="228" t="s">
        <v>1897</v>
      </c>
      <c r="C1038" s="358">
        <f>SUM(C1039:C1053)</f>
        <v>0</v>
      </c>
      <c r="D1038" s="358">
        <f>SUM(D1039:D1053)</f>
        <v>0</v>
      </c>
      <c r="E1038" s="321"/>
      <c r="F1038" s="434" t="str">
        <f t="shared" si="35"/>
        <v>否</v>
      </c>
    </row>
    <row r="1039" ht="20.1" customHeight="1" spans="1:6">
      <c r="A1039" s="435" t="s">
        <v>1898</v>
      </c>
      <c r="B1039" s="436" t="s">
        <v>138</v>
      </c>
      <c r="C1039" s="362"/>
      <c r="D1039" s="362"/>
      <c r="E1039" s="321"/>
      <c r="F1039" s="434" t="str">
        <f t="shared" si="35"/>
        <v>否</v>
      </c>
    </row>
    <row r="1040" ht="20.1" customHeight="1" spans="1:6">
      <c r="A1040" s="435" t="s">
        <v>1899</v>
      </c>
      <c r="B1040" s="436" t="s">
        <v>140</v>
      </c>
      <c r="C1040" s="362">
        <v>0</v>
      </c>
      <c r="D1040" s="362"/>
      <c r="E1040" s="321"/>
      <c r="F1040" s="434" t="str">
        <f t="shared" si="35"/>
        <v>否</v>
      </c>
    </row>
    <row r="1041" ht="20.1" customHeight="1" spans="1:6">
      <c r="A1041" s="435" t="s">
        <v>1900</v>
      </c>
      <c r="B1041" s="436" t="s">
        <v>142</v>
      </c>
      <c r="C1041" s="362"/>
      <c r="D1041" s="362"/>
      <c r="E1041" s="321"/>
      <c r="F1041" s="434" t="str">
        <f t="shared" si="35"/>
        <v>否</v>
      </c>
    </row>
    <row r="1042" ht="20.1" customHeight="1" spans="1:6">
      <c r="A1042" s="435" t="s">
        <v>1901</v>
      </c>
      <c r="B1042" s="436" t="s">
        <v>1902</v>
      </c>
      <c r="C1042" s="362"/>
      <c r="D1042" s="362"/>
      <c r="E1042" s="321"/>
      <c r="F1042" s="434" t="str">
        <f t="shared" si="35"/>
        <v>否</v>
      </c>
    </row>
    <row r="1043" ht="20.1" customHeight="1" spans="1:6">
      <c r="A1043" s="435" t="s">
        <v>1903</v>
      </c>
      <c r="B1043" s="436" t="s">
        <v>1904</v>
      </c>
      <c r="C1043" s="362"/>
      <c r="D1043" s="362"/>
      <c r="E1043" s="321"/>
      <c r="F1043" s="434" t="str">
        <f t="shared" si="35"/>
        <v>否</v>
      </c>
    </row>
    <row r="1044" ht="20.1" customHeight="1" spans="1:6">
      <c r="A1044" s="435" t="s">
        <v>1905</v>
      </c>
      <c r="B1044" s="436" t="s">
        <v>1906</v>
      </c>
      <c r="C1044" s="362">
        <v>0</v>
      </c>
      <c r="D1044" s="362"/>
      <c r="E1044" s="321"/>
      <c r="F1044" s="434" t="str">
        <f t="shared" si="35"/>
        <v>否</v>
      </c>
    </row>
    <row r="1045" ht="20.1" customHeight="1" spans="1:6">
      <c r="A1045" s="435" t="s">
        <v>1907</v>
      </c>
      <c r="B1045" s="436" t="s">
        <v>1908</v>
      </c>
      <c r="C1045" s="362"/>
      <c r="D1045" s="362"/>
      <c r="E1045" s="321"/>
      <c r="F1045" s="434" t="str">
        <f t="shared" si="35"/>
        <v>否</v>
      </c>
    </row>
    <row r="1046" ht="20.1" customHeight="1" spans="1:6">
      <c r="A1046" s="435" t="s">
        <v>1909</v>
      </c>
      <c r="B1046" s="436" t="s">
        <v>1910</v>
      </c>
      <c r="C1046" s="362">
        <v>0</v>
      </c>
      <c r="D1046" s="362"/>
      <c r="E1046" s="321"/>
      <c r="F1046" s="434" t="str">
        <f t="shared" si="35"/>
        <v>否</v>
      </c>
    </row>
    <row r="1047" ht="20.1" customHeight="1" spans="1:6">
      <c r="A1047" s="435" t="s">
        <v>1911</v>
      </c>
      <c r="B1047" s="436" t="s">
        <v>1912</v>
      </c>
      <c r="C1047" s="362">
        <v>0</v>
      </c>
      <c r="D1047" s="362"/>
      <c r="E1047" s="321"/>
      <c r="F1047" s="434" t="str">
        <f t="shared" si="35"/>
        <v>否</v>
      </c>
    </row>
    <row r="1048" ht="20.1" customHeight="1" spans="1:6">
      <c r="A1048" s="435" t="s">
        <v>1913</v>
      </c>
      <c r="B1048" s="436" t="s">
        <v>1914</v>
      </c>
      <c r="C1048" s="362">
        <v>0</v>
      </c>
      <c r="D1048" s="362"/>
      <c r="E1048" s="321"/>
      <c r="F1048" s="434" t="str">
        <f t="shared" si="35"/>
        <v>否</v>
      </c>
    </row>
    <row r="1049" ht="20.1" customHeight="1" spans="1:6">
      <c r="A1049" s="435" t="s">
        <v>1915</v>
      </c>
      <c r="B1049" s="436" t="s">
        <v>1916</v>
      </c>
      <c r="C1049" s="362">
        <v>0</v>
      </c>
      <c r="D1049" s="362"/>
      <c r="E1049" s="321"/>
      <c r="F1049" s="434" t="str">
        <f t="shared" si="35"/>
        <v>否</v>
      </c>
    </row>
    <row r="1050" ht="20.1" customHeight="1" spans="1:6">
      <c r="A1050" s="435" t="s">
        <v>1917</v>
      </c>
      <c r="B1050" s="436" t="s">
        <v>1918</v>
      </c>
      <c r="C1050" s="362">
        <v>0</v>
      </c>
      <c r="D1050" s="362"/>
      <c r="E1050" s="321"/>
      <c r="F1050" s="434" t="str">
        <f t="shared" si="35"/>
        <v>否</v>
      </c>
    </row>
    <row r="1051" ht="20.1" customHeight="1" spans="1:6">
      <c r="A1051" s="435" t="s">
        <v>1919</v>
      </c>
      <c r="B1051" s="436" t="s">
        <v>1920</v>
      </c>
      <c r="C1051" s="362">
        <v>0</v>
      </c>
      <c r="D1051" s="362"/>
      <c r="E1051" s="321"/>
      <c r="F1051" s="434" t="str">
        <f t="shared" si="35"/>
        <v>否</v>
      </c>
    </row>
    <row r="1052" ht="20.1" customHeight="1" spans="1:6">
      <c r="A1052" s="435" t="s">
        <v>1921</v>
      </c>
      <c r="B1052" s="436" t="s">
        <v>1922</v>
      </c>
      <c r="C1052" s="362">
        <v>0</v>
      </c>
      <c r="D1052" s="362"/>
      <c r="E1052" s="321"/>
      <c r="F1052" s="434" t="str">
        <f t="shared" si="35"/>
        <v>否</v>
      </c>
    </row>
    <row r="1053" ht="20.1" customHeight="1" spans="1:6">
      <c r="A1053" s="435" t="s">
        <v>1923</v>
      </c>
      <c r="B1053" s="436" t="s">
        <v>1924</v>
      </c>
      <c r="C1053" s="362"/>
      <c r="D1053" s="362"/>
      <c r="E1053" s="321"/>
      <c r="F1053" s="434" t="str">
        <f t="shared" si="35"/>
        <v>否</v>
      </c>
    </row>
    <row r="1054" ht="20.1" customHeight="1" spans="1:6">
      <c r="A1054" s="433" t="s">
        <v>1925</v>
      </c>
      <c r="B1054" s="228" t="s">
        <v>1926</v>
      </c>
      <c r="C1054" s="358">
        <f>SUM(C1055:C1058)</f>
        <v>0</v>
      </c>
      <c r="D1054" s="358"/>
      <c r="E1054" s="321"/>
      <c r="F1054" s="434" t="str">
        <f t="shared" si="35"/>
        <v>否</v>
      </c>
    </row>
    <row r="1055" ht="20.1" customHeight="1" spans="1:6">
      <c r="A1055" s="435" t="s">
        <v>1927</v>
      </c>
      <c r="B1055" s="436" t="s">
        <v>138</v>
      </c>
      <c r="C1055" s="362"/>
      <c r="D1055" s="362"/>
      <c r="E1055" s="321"/>
      <c r="F1055" s="434" t="str">
        <f t="shared" si="35"/>
        <v>否</v>
      </c>
    </row>
    <row r="1056" ht="20.1" customHeight="1" spans="1:6">
      <c r="A1056" s="435" t="s">
        <v>1928</v>
      </c>
      <c r="B1056" s="436" t="s">
        <v>140</v>
      </c>
      <c r="C1056" s="362">
        <v>0</v>
      </c>
      <c r="D1056" s="362"/>
      <c r="E1056" s="321"/>
      <c r="F1056" s="434" t="str">
        <f t="shared" si="35"/>
        <v>否</v>
      </c>
    </row>
    <row r="1057" ht="20.1" customHeight="1" spans="1:6">
      <c r="A1057" s="435" t="s">
        <v>1929</v>
      </c>
      <c r="B1057" s="436" t="s">
        <v>142</v>
      </c>
      <c r="C1057" s="362">
        <v>0</v>
      </c>
      <c r="D1057" s="362"/>
      <c r="E1057" s="321"/>
      <c r="F1057" s="434" t="str">
        <f t="shared" si="35"/>
        <v>否</v>
      </c>
    </row>
    <row r="1058" ht="20.1" customHeight="1" spans="1:6">
      <c r="A1058" s="435" t="s">
        <v>1930</v>
      </c>
      <c r="B1058" s="436" t="s">
        <v>1931</v>
      </c>
      <c r="C1058" s="362">
        <v>0</v>
      </c>
      <c r="D1058" s="362"/>
      <c r="E1058" s="321"/>
      <c r="F1058" s="434" t="str">
        <f t="shared" si="35"/>
        <v>否</v>
      </c>
    </row>
    <row r="1059" ht="20.1" customHeight="1" spans="1:6">
      <c r="A1059" s="433" t="s">
        <v>1932</v>
      </c>
      <c r="B1059" s="228" t="s">
        <v>1933</v>
      </c>
      <c r="C1059" s="358">
        <f>SUM(C1060:C1075)</f>
        <v>256</v>
      </c>
      <c r="D1059" s="358">
        <f>SUM(D1060:D1075)</f>
        <v>474</v>
      </c>
      <c r="E1059" s="321">
        <f>D1059/C1059-1</f>
        <v>0.852</v>
      </c>
      <c r="F1059" s="434" t="str">
        <f t="shared" si="35"/>
        <v>是</v>
      </c>
    </row>
    <row r="1060" ht="20.1" customHeight="1" spans="1:6">
      <c r="A1060" s="435" t="s">
        <v>1934</v>
      </c>
      <c r="B1060" s="436" t="s">
        <v>138</v>
      </c>
      <c r="C1060" s="362"/>
      <c r="D1060" s="362"/>
      <c r="E1060" s="321"/>
      <c r="F1060" s="434" t="str">
        <f t="shared" si="35"/>
        <v>否</v>
      </c>
    </row>
    <row r="1061" ht="20.1" customHeight="1" spans="1:6">
      <c r="A1061" s="435" t="s">
        <v>1935</v>
      </c>
      <c r="B1061" s="436" t="s">
        <v>140</v>
      </c>
      <c r="C1061" s="362">
        <v>0</v>
      </c>
      <c r="D1061" s="362"/>
      <c r="E1061" s="321"/>
      <c r="F1061" s="434" t="str">
        <f t="shared" si="35"/>
        <v>否</v>
      </c>
    </row>
    <row r="1062" ht="20.1" customHeight="1" spans="1:6">
      <c r="A1062" s="435" t="s">
        <v>1936</v>
      </c>
      <c r="B1062" s="436" t="s">
        <v>142</v>
      </c>
      <c r="C1062" s="362"/>
      <c r="D1062" s="362"/>
      <c r="E1062" s="321"/>
      <c r="F1062" s="434" t="str">
        <f t="shared" si="35"/>
        <v>否</v>
      </c>
    </row>
    <row r="1063" ht="20.1" customHeight="1" spans="1:6">
      <c r="A1063" s="435" t="s">
        <v>1937</v>
      </c>
      <c r="B1063" s="436" t="s">
        <v>1938</v>
      </c>
      <c r="C1063" s="362">
        <v>0</v>
      </c>
      <c r="D1063" s="362"/>
      <c r="E1063" s="321"/>
      <c r="F1063" s="434" t="str">
        <f t="shared" si="35"/>
        <v>否</v>
      </c>
    </row>
    <row r="1064" ht="20.1" customHeight="1" spans="1:6">
      <c r="A1064" s="435" t="s">
        <v>1939</v>
      </c>
      <c r="B1064" s="436" t="s">
        <v>1940</v>
      </c>
      <c r="C1064" s="362">
        <v>0</v>
      </c>
      <c r="D1064" s="362"/>
      <c r="E1064" s="321"/>
      <c r="F1064" s="434" t="str">
        <f t="shared" si="35"/>
        <v>否</v>
      </c>
    </row>
    <row r="1065" ht="20.1" customHeight="1" spans="1:6">
      <c r="A1065" s="435" t="s">
        <v>1941</v>
      </c>
      <c r="B1065" s="436" t="s">
        <v>1942</v>
      </c>
      <c r="C1065" s="362"/>
      <c r="D1065" s="362"/>
      <c r="E1065" s="321"/>
      <c r="F1065" s="434" t="str">
        <f t="shared" si="35"/>
        <v>否</v>
      </c>
    </row>
    <row r="1066" ht="20.1" customHeight="1" spans="1:6">
      <c r="A1066" s="435" t="s">
        <v>1943</v>
      </c>
      <c r="B1066" s="436" t="s">
        <v>1944</v>
      </c>
      <c r="C1066" s="362"/>
      <c r="D1066" s="362"/>
      <c r="E1066" s="321"/>
      <c r="F1066" s="434" t="str">
        <f t="shared" si="35"/>
        <v>否</v>
      </c>
    </row>
    <row r="1067" ht="20.1" customHeight="1" spans="1:6">
      <c r="A1067" s="435" t="s">
        <v>1945</v>
      </c>
      <c r="B1067" s="436" t="s">
        <v>1946</v>
      </c>
      <c r="C1067" s="362">
        <v>0</v>
      </c>
      <c r="D1067" s="362"/>
      <c r="E1067" s="321"/>
      <c r="F1067" s="434" t="str">
        <f t="shared" si="35"/>
        <v>否</v>
      </c>
    </row>
    <row r="1068" ht="20.1" customHeight="1" spans="1:6">
      <c r="A1068" s="435" t="s">
        <v>1947</v>
      </c>
      <c r="B1068" s="436" t="s">
        <v>1948</v>
      </c>
      <c r="C1068" s="362"/>
      <c r="D1068" s="362"/>
      <c r="E1068" s="321"/>
      <c r="F1068" s="434" t="str">
        <f t="shared" si="35"/>
        <v>否</v>
      </c>
    </row>
    <row r="1069" ht="20.1" customHeight="1" spans="1:6">
      <c r="A1069" s="435" t="s">
        <v>1949</v>
      </c>
      <c r="B1069" s="436" t="s">
        <v>1950</v>
      </c>
      <c r="C1069" s="362"/>
      <c r="D1069" s="362"/>
      <c r="E1069" s="321"/>
      <c r="F1069" s="434" t="str">
        <f t="shared" si="35"/>
        <v>否</v>
      </c>
    </row>
    <row r="1070" ht="20.1" customHeight="1" spans="1:6">
      <c r="A1070" s="435" t="s">
        <v>1951</v>
      </c>
      <c r="B1070" s="436" t="s">
        <v>1823</v>
      </c>
      <c r="C1070" s="362">
        <v>0</v>
      </c>
      <c r="D1070" s="362"/>
      <c r="E1070" s="321"/>
      <c r="F1070" s="434" t="str">
        <f t="shared" si="35"/>
        <v>否</v>
      </c>
    </row>
    <row r="1071" ht="20.1" customHeight="1" spans="1:6">
      <c r="A1071" s="435" t="s">
        <v>1952</v>
      </c>
      <c r="B1071" s="436" t="s">
        <v>1953</v>
      </c>
      <c r="C1071" s="362">
        <v>0</v>
      </c>
      <c r="D1071" s="362"/>
      <c r="E1071" s="321"/>
      <c r="F1071" s="434" t="str">
        <f t="shared" si="35"/>
        <v>否</v>
      </c>
    </row>
    <row r="1072" ht="20.1" customHeight="1" spans="1:6">
      <c r="A1072" s="437">
        <v>2150516</v>
      </c>
      <c r="B1072" s="441" t="s">
        <v>1954</v>
      </c>
      <c r="C1072" s="362">
        <v>0</v>
      </c>
      <c r="D1072" s="362"/>
      <c r="E1072" s="321"/>
      <c r="F1072" s="434" t="str">
        <f t="shared" si="35"/>
        <v>否</v>
      </c>
    </row>
    <row r="1073" ht="20.1" customHeight="1" spans="1:6">
      <c r="A1073" s="437">
        <v>2150517</v>
      </c>
      <c r="B1073" s="441" t="s">
        <v>1955</v>
      </c>
      <c r="C1073" s="362">
        <v>256</v>
      </c>
      <c r="D1073" s="362">
        <v>474</v>
      </c>
      <c r="E1073" s="321">
        <f>D1073/C1073-1</f>
        <v>0.852</v>
      </c>
      <c r="F1073" s="434" t="str">
        <f t="shared" si="35"/>
        <v>是</v>
      </c>
    </row>
    <row r="1074" ht="20.1" customHeight="1" spans="1:6">
      <c r="A1074" s="437">
        <v>2150550</v>
      </c>
      <c r="B1074" s="441" t="s">
        <v>156</v>
      </c>
      <c r="C1074" s="362">
        <v>0</v>
      </c>
      <c r="D1074" s="362"/>
      <c r="E1074" s="321"/>
      <c r="F1074" s="434" t="str">
        <f t="shared" si="35"/>
        <v>否</v>
      </c>
    </row>
    <row r="1075" ht="20.1" customHeight="1" spans="1:6">
      <c r="A1075" s="435" t="s">
        <v>1956</v>
      </c>
      <c r="B1075" s="436" t="s">
        <v>1957</v>
      </c>
      <c r="C1075" s="362"/>
      <c r="D1075" s="362"/>
      <c r="E1075" s="321"/>
      <c r="F1075" s="434" t="str">
        <f t="shared" si="35"/>
        <v>否</v>
      </c>
    </row>
    <row r="1076" ht="20.1" customHeight="1" spans="1:6">
      <c r="A1076" s="433" t="s">
        <v>1958</v>
      </c>
      <c r="B1076" s="228" t="s">
        <v>1959</v>
      </c>
      <c r="C1076" s="358">
        <f>SUM(C1077:C1082)</f>
        <v>0</v>
      </c>
      <c r="D1076" s="358"/>
      <c r="E1076" s="321"/>
      <c r="F1076" s="434" t="str">
        <f t="shared" si="35"/>
        <v>否</v>
      </c>
    </row>
    <row r="1077" ht="20.1" customHeight="1" spans="1:6">
      <c r="A1077" s="435" t="s">
        <v>1960</v>
      </c>
      <c r="B1077" s="436" t="s">
        <v>138</v>
      </c>
      <c r="C1077" s="362"/>
      <c r="D1077" s="362"/>
      <c r="E1077" s="321"/>
      <c r="F1077" s="434" t="str">
        <f t="shared" si="35"/>
        <v>否</v>
      </c>
    </row>
    <row r="1078" ht="20.1" customHeight="1" spans="1:6">
      <c r="A1078" s="435" t="s">
        <v>1961</v>
      </c>
      <c r="B1078" s="436" t="s">
        <v>140</v>
      </c>
      <c r="C1078" s="362">
        <v>0</v>
      </c>
      <c r="D1078" s="362"/>
      <c r="E1078" s="321"/>
      <c r="F1078" s="434" t="str">
        <f t="shared" si="35"/>
        <v>否</v>
      </c>
    </row>
    <row r="1079" ht="20.1" customHeight="1" spans="1:6">
      <c r="A1079" s="435" t="s">
        <v>1962</v>
      </c>
      <c r="B1079" s="436" t="s">
        <v>142</v>
      </c>
      <c r="C1079" s="362">
        <v>0</v>
      </c>
      <c r="D1079" s="362"/>
      <c r="E1079" s="321"/>
      <c r="F1079" s="434" t="str">
        <f t="shared" si="35"/>
        <v>否</v>
      </c>
    </row>
    <row r="1080" ht="20.1" customHeight="1" spans="1:6">
      <c r="A1080" s="435" t="s">
        <v>1963</v>
      </c>
      <c r="B1080" s="436" t="s">
        <v>1964</v>
      </c>
      <c r="C1080" s="362">
        <v>0</v>
      </c>
      <c r="D1080" s="362"/>
      <c r="E1080" s="321"/>
      <c r="F1080" s="434" t="str">
        <f t="shared" si="35"/>
        <v>否</v>
      </c>
    </row>
    <row r="1081" ht="20.1" customHeight="1" spans="1:6">
      <c r="A1081" s="435" t="s">
        <v>1965</v>
      </c>
      <c r="B1081" s="436" t="s">
        <v>1966</v>
      </c>
      <c r="C1081" s="362">
        <v>0</v>
      </c>
      <c r="D1081" s="362"/>
      <c r="E1081" s="321"/>
      <c r="F1081" s="434" t="str">
        <f t="shared" si="35"/>
        <v>否</v>
      </c>
    </row>
    <row r="1082" ht="20.1" customHeight="1" spans="1:6">
      <c r="A1082" s="435" t="s">
        <v>1967</v>
      </c>
      <c r="B1082" s="436" t="s">
        <v>1968</v>
      </c>
      <c r="C1082" s="362"/>
      <c r="D1082" s="362"/>
      <c r="E1082" s="321"/>
      <c r="F1082" s="434" t="str">
        <f t="shared" si="35"/>
        <v>否</v>
      </c>
    </row>
    <row r="1083" ht="20.1" customHeight="1" spans="1:6">
      <c r="A1083" s="433" t="s">
        <v>1969</v>
      </c>
      <c r="B1083" s="228" t="s">
        <v>1970</v>
      </c>
      <c r="C1083" s="358">
        <f>SUM(C1084:C1090)</f>
        <v>0</v>
      </c>
      <c r="D1083" s="358"/>
      <c r="E1083" s="321"/>
      <c r="F1083" s="434" t="str">
        <f t="shared" si="35"/>
        <v>否</v>
      </c>
    </row>
    <row r="1084" ht="20.1" customHeight="1" spans="1:6">
      <c r="A1084" s="435" t="s">
        <v>1971</v>
      </c>
      <c r="B1084" s="436" t="s">
        <v>138</v>
      </c>
      <c r="C1084" s="362">
        <v>0</v>
      </c>
      <c r="D1084" s="362"/>
      <c r="E1084" s="321"/>
      <c r="F1084" s="434" t="str">
        <f t="shared" si="35"/>
        <v>否</v>
      </c>
    </row>
    <row r="1085" ht="20.1" customHeight="1" spans="1:6">
      <c r="A1085" s="435" t="s">
        <v>1972</v>
      </c>
      <c r="B1085" s="436" t="s">
        <v>140</v>
      </c>
      <c r="C1085" s="362">
        <v>0</v>
      </c>
      <c r="D1085" s="362"/>
      <c r="E1085" s="321"/>
      <c r="F1085" s="434" t="str">
        <f t="shared" si="35"/>
        <v>否</v>
      </c>
    </row>
    <row r="1086" ht="20.1" customHeight="1" spans="1:6">
      <c r="A1086" s="435" t="s">
        <v>1973</v>
      </c>
      <c r="B1086" s="436" t="s">
        <v>142</v>
      </c>
      <c r="C1086" s="362">
        <v>0</v>
      </c>
      <c r="D1086" s="362"/>
      <c r="E1086" s="321"/>
      <c r="F1086" s="434" t="str">
        <f t="shared" si="35"/>
        <v>否</v>
      </c>
    </row>
    <row r="1087" ht="20.1" customHeight="1" spans="1:6">
      <c r="A1087" s="435" t="s">
        <v>1974</v>
      </c>
      <c r="B1087" s="436" t="s">
        <v>1975</v>
      </c>
      <c r="C1087" s="362">
        <v>0</v>
      </c>
      <c r="D1087" s="362"/>
      <c r="E1087" s="321"/>
      <c r="F1087" s="434" t="str">
        <f t="shared" si="35"/>
        <v>否</v>
      </c>
    </row>
    <row r="1088" ht="20.1" customHeight="1" spans="1:6">
      <c r="A1088" s="435" t="s">
        <v>1976</v>
      </c>
      <c r="B1088" s="436" t="s">
        <v>1977</v>
      </c>
      <c r="C1088" s="362"/>
      <c r="D1088" s="362"/>
      <c r="E1088" s="321"/>
      <c r="F1088" s="434" t="str">
        <f t="shared" si="35"/>
        <v>否</v>
      </c>
    </row>
    <row r="1089" ht="20.1" customHeight="1" spans="1:6">
      <c r="A1089" s="437">
        <v>2150806</v>
      </c>
      <c r="B1089" s="439" t="s">
        <v>1978</v>
      </c>
      <c r="C1089" s="362">
        <v>0</v>
      </c>
      <c r="D1089" s="362"/>
      <c r="E1089" s="321"/>
      <c r="F1089" s="434" t="str">
        <f t="shared" si="35"/>
        <v>否</v>
      </c>
    </row>
    <row r="1090" ht="20.1" customHeight="1" spans="1:6">
      <c r="A1090" s="435" t="s">
        <v>1979</v>
      </c>
      <c r="B1090" s="436" t="s">
        <v>1980</v>
      </c>
      <c r="C1090" s="362"/>
      <c r="D1090" s="362"/>
      <c r="E1090" s="321"/>
      <c r="F1090" s="434" t="str">
        <f t="shared" si="35"/>
        <v>否</v>
      </c>
    </row>
    <row r="1091" ht="20.1" customHeight="1" spans="1:6">
      <c r="A1091" s="433" t="s">
        <v>1981</v>
      </c>
      <c r="B1091" s="228" t="s">
        <v>1982</v>
      </c>
      <c r="C1091" s="358">
        <f>SUM(C1092:C1096)</f>
        <v>0</v>
      </c>
      <c r="D1091" s="358">
        <f>SUM(D1092:D1096)</f>
        <v>384</v>
      </c>
      <c r="E1091" s="321"/>
      <c r="F1091" s="434" t="str">
        <f t="shared" si="35"/>
        <v>是</v>
      </c>
    </row>
    <row r="1092" ht="20.1" customHeight="1" spans="1:6">
      <c r="A1092" s="435" t="s">
        <v>1983</v>
      </c>
      <c r="B1092" s="436" t="s">
        <v>1984</v>
      </c>
      <c r="C1092" s="362">
        <v>0</v>
      </c>
      <c r="D1092" s="362"/>
      <c r="E1092" s="321"/>
      <c r="F1092" s="434" t="str">
        <f t="shared" si="35"/>
        <v>否</v>
      </c>
    </row>
    <row r="1093" ht="20.1" customHeight="1" spans="1:6">
      <c r="A1093" s="435" t="s">
        <v>1985</v>
      </c>
      <c r="B1093" s="436" t="s">
        <v>1986</v>
      </c>
      <c r="C1093" s="362">
        <v>0</v>
      </c>
      <c r="D1093" s="362"/>
      <c r="E1093" s="321"/>
      <c r="F1093" s="434" t="str">
        <f t="shared" si="35"/>
        <v>否</v>
      </c>
    </row>
    <row r="1094" ht="20.1" customHeight="1" spans="1:6">
      <c r="A1094" s="435" t="s">
        <v>1987</v>
      </c>
      <c r="B1094" s="436" t="s">
        <v>1988</v>
      </c>
      <c r="C1094" s="362">
        <v>0</v>
      </c>
      <c r="D1094" s="362"/>
      <c r="E1094" s="321"/>
      <c r="F1094" s="434" t="str">
        <f t="shared" si="35"/>
        <v>否</v>
      </c>
    </row>
    <row r="1095" ht="20.1" customHeight="1" spans="1:6">
      <c r="A1095" s="435" t="s">
        <v>1989</v>
      </c>
      <c r="B1095" s="436" t="s">
        <v>1990</v>
      </c>
      <c r="C1095" s="362">
        <v>0</v>
      </c>
      <c r="D1095" s="362"/>
      <c r="E1095" s="321"/>
      <c r="F1095" s="434" t="str">
        <f t="shared" si="35"/>
        <v>否</v>
      </c>
    </row>
    <row r="1096" ht="20.1" customHeight="1" spans="1:6">
      <c r="A1096" s="435" t="s">
        <v>1991</v>
      </c>
      <c r="B1096" s="436" t="s">
        <v>1992</v>
      </c>
      <c r="C1096" s="362"/>
      <c r="D1096" s="362">
        <v>384</v>
      </c>
      <c r="E1096" s="321"/>
      <c r="F1096" s="434" t="str">
        <f t="shared" ref="F1096:F1159" si="36">IF(LEN(A1096)=3,"是",IF(B1096&lt;&gt;"",IF(SUM(C1096:E1096)&lt;&gt;0,"是","否"),"是"))</f>
        <v>是</v>
      </c>
    </row>
    <row r="1097" ht="20.1" customHeight="1" spans="1:6">
      <c r="A1097" s="433" t="s">
        <v>96</v>
      </c>
      <c r="B1097" s="228" t="s">
        <v>97</v>
      </c>
      <c r="C1097" s="358">
        <f>SUM(C1098,C1108,C1114)</f>
        <v>318</v>
      </c>
      <c r="D1097" s="358">
        <f>SUM(D1098,D1108,D1114)</f>
        <v>387</v>
      </c>
      <c r="E1097" s="321">
        <f>D1097/C1097-1</f>
        <v>0.217</v>
      </c>
      <c r="F1097" s="434" t="str">
        <f t="shared" si="36"/>
        <v>是</v>
      </c>
    </row>
    <row r="1098" ht="20.1" customHeight="1" spans="1:6">
      <c r="A1098" s="433" t="s">
        <v>1993</v>
      </c>
      <c r="B1098" s="228" t="s">
        <v>1994</v>
      </c>
      <c r="C1098" s="358">
        <f>SUM(C1099:C1107)</f>
        <v>241</v>
      </c>
      <c r="D1098" s="358">
        <f>SUM(D1099:D1107)</f>
        <v>317</v>
      </c>
      <c r="E1098" s="321">
        <f t="shared" ref="E1098:E1108" si="37">D1098/C1098-1</f>
        <v>0.315</v>
      </c>
      <c r="F1098" s="434" t="str">
        <f t="shared" si="36"/>
        <v>是</v>
      </c>
    </row>
    <row r="1099" ht="20.1" customHeight="1" spans="1:6">
      <c r="A1099" s="435" t="s">
        <v>1995</v>
      </c>
      <c r="B1099" s="436" t="s">
        <v>138</v>
      </c>
      <c r="C1099" s="362">
        <v>202</v>
      </c>
      <c r="D1099" s="362">
        <v>240</v>
      </c>
      <c r="E1099" s="321">
        <f t="shared" si="37"/>
        <v>0.188</v>
      </c>
      <c r="F1099" s="434" t="str">
        <f t="shared" si="36"/>
        <v>是</v>
      </c>
    </row>
    <row r="1100" ht="20.1" customHeight="1" spans="1:6">
      <c r="A1100" s="435" t="s">
        <v>1996</v>
      </c>
      <c r="B1100" s="436" t="s">
        <v>140</v>
      </c>
      <c r="C1100" s="362">
        <v>0</v>
      </c>
      <c r="D1100" s="362">
        <v>0</v>
      </c>
      <c r="E1100" s="321"/>
      <c r="F1100" s="434" t="str">
        <f t="shared" si="36"/>
        <v>否</v>
      </c>
    </row>
    <row r="1101" ht="20.1" customHeight="1" spans="1:6">
      <c r="A1101" s="435" t="s">
        <v>1997</v>
      </c>
      <c r="B1101" s="436" t="s">
        <v>142</v>
      </c>
      <c r="C1101" s="362">
        <v>0</v>
      </c>
      <c r="D1101" s="362">
        <v>0</v>
      </c>
      <c r="E1101" s="321"/>
      <c r="F1101" s="434" t="str">
        <f t="shared" si="36"/>
        <v>否</v>
      </c>
    </row>
    <row r="1102" ht="20.1" customHeight="1" spans="1:6">
      <c r="A1102" s="435" t="s">
        <v>1998</v>
      </c>
      <c r="B1102" s="436" t="s">
        <v>1999</v>
      </c>
      <c r="C1102" s="362">
        <v>0</v>
      </c>
      <c r="D1102" s="362">
        <v>0</v>
      </c>
      <c r="E1102" s="321"/>
      <c r="F1102" s="434" t="str">
        <f t="shared" si="36"/>
        <v>否</v>
      </c>
    </row>
    <row r="1103" ht="20.1" customHeight="1" spans="1:6">
      <c r="A1103" s="435" t="s">
        <v>2000</v>
      </c>
      <c r="B1103" s="436" t="s">
        <v>2001</v>
      </c>
      <c r="C1103" s="362">
        <v>0</v>
      </c>
      <c r="D1103" s="362">
        <v>0</v>
      </c>
      <c r="E1103" s="321"/>
      <c r="F1103" s="434" t="str">
        <f t="shared" si="36"/>
        <v>否</v>
      </c>
    </row>
    <row r="1104" ht="20.1" customHeight="1" spans="1:6">
      <c r="A1104" s="435" t="s">
        <v>2002</v>
      </c>
      <c r="B1104" s="436" t="s">
        <v>2003</v>
      </c>
      <c r="C1104" s="362">
        <v>27</v>
      </c>
      <c r="D1104" s="362">
        <v>45</v>
      </c>
      <c r="E1104" s="321">
        <f t="shared" si="37"/>
        <v>0.667</v>
      </c>
      <c r="F1104" s="434" t="str">
        <f t="shared" si="36"/>
        <v>是</v>
      </c>
    </row>
    <row r="1105" ht="20.1" customHeight="1" spans="1:6">
      <c r="A1105" s="435" t="s">
        <v>2004</v>
      </c>
      <c r="B1105" s="436" t="s">
        <v>2005</v>
      </c>
      <c r="C1105" s="362"/>
      <c r="D1105" s="362">
        <v>0</v>
      </c>
      <c r="E1105" s="321"/>
      <c r="F1105" s="434" t="str">
        <f t="shared" si="36"/>
        <v>否</v>
      </c>
    </row>
    <row r="1106" ht="20.1" customHeight="1" spans="1:6">
      <c r="A1106" s="435" t="s">
        <v>2006</v>
      </c>
      <c r="B1106" s="436" t="s">
        <v>156</v>
      </c>
      <c r="C1106" s="362"/>
      <c r="D1106" s="362">
        <v>0</v>
      </c>
      <c r="E1106" s="321"/>
      <c r="F1106" s="434" t="str">
        <f t="shared" si="36"/>
        <v>否</v>
      </c>
    </row>
    <row r="1107" ht="20.1" customHeight="1" spans="1:6">
      <c r="A1107" s="435" t="s">
        <v>2007</v>
      </c>
      <c r="B1107" s="436" t="s">
        <v>2008</v>
      </c>
      <c r="C1107" s="362">
        <v>12</v>
      </c>
      <c r="D1107" s="362">
        <v>32</v>
      </c>
      <c r="E1107" s="321">
        <f t="shared" si="37"/>
        <v>1.667</v>
      </c>
      <c r="F1107" s="434" t="str">
        <f t="shared" si="36"/>
        <v>是</v>
      </c>
    </row>
    <row r="1108" ht="20.1" customHeight="1" spans="1:6">
      <c r="A1108" s="433" t="s">
        <v>2009</v>
      </c>
      <c r="B1108" s="228" t="s">
        <v>2010</v>
      </c>
      <c r="C1108" s="358">
        <f>SUM(C1109:C1113)</f>
        <v>9</v>
      </c>
      <c r="D1108" s="358">
        <f>SUM(D1109:D1113)</f>
        <v>0</v>
      </c>
      <c r="E1108" s="321">
        <f t="shared" si="37"/>
        <v>-1</v>
      </c>
      <c r="F1108" s="434" t="str">
        <f t="shared" si="36"/>
        <v>是</v>
      </c>
    </row>
    <row r="1109" ht="20.1" customHeight="1" spans="1:6">
      <c r="A1109" s="435" t="s">
        <v>2011</v>
      </c>
      <c r="B1109" s="436" t="s">
        <v>138</v>
      </c>
      <c r="C1109" s="362">
        <v>0</v>
      </c>
      <c r="D1109" s="362"/>
      <c r="E1109" s="321"/>
      <c r="F1109" s="434" t="str">
        <f t="shared" si="36"/>
        <v>否</v>
      </c>
    </row>
    <row r="1110" ht="20.1" customHeight="1" spans="1:6">
      <c r="A1110" s="435" t="s">
        <v>2012</v>
      </c>
      <c r="B1110" s="436" t="s">
        <v>140</v>
      </c>
      <c r="C1110" s="362">
        <v>0</v>
      </c>
      <c r="D1110" s="362"/>
      <c r="E1110" s="321"/>
      <c r="F1110" s="434" t="str">
        <f t="shared" si="36"/>
        <v>否</v>
      </c>
    </row>
    <row r="1111" ht="20.1" customHeight="1" spans="1:6">
      <c r="A1111" s="435" t="s">
        <v>2013</v>
      </c>
      <c r="B1111" s="436" t="s">
        <v>142</v>
      </c>
      <c r="C1111" s="362">
        <v>0</v>
      </c>
      <c r="D1111" s="362"/>
      <c r="E1111" s="321"/>
      <c r="F1111" s="434" t="str">
        <f t="shared" si="36"/>
        <v>否</v>
      </c>
    </row>
    <row r="1112" ht="20.1" customHeight="1" spans="1:6">
      <c r="A1112" s="435" t="s">
        <v>2014</v>
      </c>
      <c r="B1112" s="436" t="s">
        <v>2015</v>
      </c>
      <c r="C1112" s="362">
        <v>0</v>
      </c>
      <c r="D1112" s="362"/>
      <c r="E1112" s="321"/>
      <c r="F1112" s="434" t="str">
        <f t="shared" si="36"/>
        <v>否</v>
      </c>
    </row>
    <row r="1113" ht="20.1" customHeight="1" spans="1:6">
      <c r="A1113" s="435" t="s">
        <v>2016</v>
      </c>
      <c r="B1113" s="436" t="s">
        <v>2017</v>
      </c>
      <c r="C1113" s="362">
        <v>9</v>
      </c>
      <c r="D1113" s="362"/>
      <c r="E1113" s="321">
        <f>D1113/C1113-1</f>
        <v>-1</v>
      </c>
      <c r="F1113" s="434" t="str">
        <f t="shared" si="36"/>
        <v>是</v>
      </c>
    </row>
    <row r="1114" ht="20.1" customHeight="1" spans="1:6">
      <c r="A1114" s="433" t="s">
        <v>2018</v>
      </c>
      <c r="B1114" s="228" t="s">
        <v>2019</v>
      </c>
      <c r="C1114" s="358">
        <f>SUM(C1115:C1116)</f>
        <v>68</v>
      </c>
      <c r="D1114" s="358">
        <f>SUM(D1115:D1116)</f>
        <v>70</v>
      </c>
      <c r="E1114" s="321">
        <f>D1114/C1114-1</f>
        <v>0.029</v>
      </c>
      <c r="F1114" s="434" t="str">
        <f t="shared" si="36"/>
        <v>是</v>
      </c>
    </row>
    <row r="1115" ht="20.1" customHeight="1" spans="1:6">
      <c r="A1115" s="435" t="s">
        <v>2020</v>
      </c>
      <c r="B1115" s="436" t="s">
        <v>2021</v>
      </c>
      <c r="C1115" s="362">
        <v>0</v>
      </c>
      <c r="D1115" s="362"/>
      <c r="E1115" s="321"/>
      <c r="F1115" s="434" t="str">
        <f t="shared" si="36"/>
        <v>否</v>
      </c>
    </row>
    <row r="1116" ht="20.1" customHeight="1" spans="1:6">
      <c r="A1116" s="435" t="s">
        <v>2022</v>
      </c>
      <c r="B1116" s="436" t="s">
        <v>2023</v>
      </c>
      <c r="C1116" s="362">
        <v>68</v>
      </c>
      <c r="D1116" s="362">
        <v>70</v>
      </c>
      <c r="E1116" s="321">
        <f>D1116/C1116-1</f>
        <v>0.029</v>
      </c>
      <c r="F1116" s="434" t="str">
        <f t="shared" si="36"/>
        <v>是</v>
      </c>
    </row>
    <row r="1117" ht="20.1" customHeight="1" spans="1:6">
      <c r="A1117" s="433" t="s">
        <v>98</v>
      </c>
      <c r="B1117" s="228" t="s">
        <v>99</v>
      </c>
      <c r="C1117" s="358">
        <f>SUM(C1118,C1125,C1135,C1141)</f>
        <v>0</v>
      </c>
      <c r="D1117" s="358"/>
      <c r="E1117" s="321"/>
      <c r="F1117" s="434" t="str">
        <f t="shared" si="36"/>
        <v>是</v>
      </c>
    </row>
    <row r="1118" ht="20.1" customHeight="1" spans="1:6">
      <c r="A1118" s="433" t="s">
        <v>2024</v>
      </c>
      <c r="B1118" s="228" t="s">
        <v>2025</v>
      </c>
      <c r="C1118" s="358">
        <f>AVERAGE(C1119:C1124)</f>
        <v>0</v>
      </c>
      <c r="D1118" s="358"/>
      <c r="E1118" s="321"/>
      <c r="F1118" s="434" t="str">
        <f t="shared" si="36"/>
        <v>否</v>
      </c>
    </row>
    <row r="1119" ht="20.1" customHeight="1" spans="1:6">
      <c r="A1119" s="435" t="s">
        <v>2026</v>
      </c>
      <c r="B1119" s="436" t="s">
        <v>138</v>
      </c>
      <c r="C1119" s="362">
        <v>0</v>
      </c>
      <c r="D1119" s="362"/>
      <c r="E1119" s="321"/>
      <c r="F1119" s="434" t="str">
        <f t="shared" si="36"/>
        <v>否</v>
      </c>
    </row>
    <row r="1120" ht="20.1" customHeight="1" spans="1:6">
      <c r="A1120" s="435" t="s">
        <v>2027</v>
      </c>
      <c r="B1120" s="436" t="s">
        <v>140</v>
      </c>
      <c r="C1120" s="362">
        <v>0</v>
      </c>
      <c r="D1120" s="362"/>
      <c r="E1120" s="321"/>
      <c r="F1120" s="434" t="str">
        <f t="shared" si="36"/>
        <v>否</v>
      </c>
    </row>
    <row r="1121" ht="20.1" customHeight="1" spans="1:6">
      <c r="A1121" s="435" t="s">
        <v>2028</v>
      </c>
      <c r="B1121" s="436" t="s">
        <v>142</v>
      </c>
      <c r="C1121" s="362">
        <v>0</v>
      </c>
      <c r="D1121" s="362"/>
      <c r="E1121" s="321"/>
      <c r="F1121" s="434" t="str">
        <f t="shared" si="36"/>
        <v>否</v>
      </c>
    </row>
    <row r="1122" ht="20.1" customHeight="1" spans="1:6">
      <c r="A1122" s="435" t="s">
        <v>2029</v>
      </c>
      <c r="B1122" s="436" t="s">
        <v>2030</v>
      </c>
      <c r="C1122" s="362">
        <v>0</v>
      </c>
      <c r="D1122" s="362"/>
      <c r="E1122" s="321"/>
      <c r="F1122" s="434" t="str">
        <f t="shared" si="36"/>
        <v>否</v>
      </c>
    </row>
    <row r="1123" ht="20.1" customHeight="1" spans="1:6">
      <c r="A1123" s="435" t="s">
        <v>2031</v>
      </c>
      <c r="B1123" s="436" t="s">
        <v>156</v>
      </c>
      <c r="C1123" s="362">
        <v>0</v>
      </c>
      <c r="D1123" s="362"/>
      <c r="E1123" s="321"/>
      <c r="F1123" s="434" t="str">
        <f t="shared" si="36"/>
        <v>否</v>
      </c>
    </row>
    <row r="1124" ht="20.1" customHeight="1" spans="1:6">
      <c r="A1124" s="435" t="s">
        <v>2032</v>
      </c>
      <c r="B1124" s="436" t="s">
        <v>2033</v>
      </c>
      <c r="C1124" s="362">
        <v>0</v>
      </c>
      <c r="D1124" s="362"/>
      <c r="E1124" s="321"/>
      <c r="F1124" s="434" t="str">
        <f t="shared" si="36"/>
        <v>否</v>
      </c>
    </row>
    <row r="1125" ht="20.1" customHeight="1" spans="1:6">
      <c r="A1125" s="228">
        <v>21702</v>
      </c>
      <c r="B1125" s="442" t="s">
        <v>2034</v>
      </c>
      <c r="C1125" s="358">
        <f>SUM(C1126:C1134)</f>
        <v>0</v>
      </c>
      <c r="D1125" s="358"/>
      <c r="E1125" s="321"/>
      <c r="F1125" s="434" t="str">
        <f t="shared" si="36"/>
        <v>否</v>
      </c>
    </row>
    <row r="1126" ht="20.1" customHeight="1" spans="1:6">
      <c r="A1126" s="440">
        <v>2170201</v>
      </c>
      <c r="B1126" s="440" t="s">
        <v>2035</v>
      </c>
      <c r="C1126" s="362">
        <v>0</v>
      </c>
      <c r="D1126" s="362"/>
      <c r="E1126" s="321"/>
      <c r="F1126" s="434" t="str">
        <f t="shared" si="36"/>
        <v>否</v>
      </c>
    </row>
    <row r="1127" ht="20.1" customHeight="1" spans="1:6">
      <c r="A1127" s="440">
        <v>2170202</v>
      </c>
      <c r="B1127" s="440" t="s">
        <v>2036</v>
      </c>
      <c r="C1127" s="362">
        <v>0</v>
      </c>
      <c r="D1127" s="362"/>
      <c r="E1127" s="321"/>
      <c r="F1127" s="434" t="str">
        <f t="shared" si="36"/>
        <v>否</v>
      </c>
    </row>
    <row r="1128" ht="20.1" customHeight="1" spans="1:6">
      <c r="A1128" s="440">
        <v>2170203</v>
      </c>
      <c r="B1128" s="440" t="s">
        <v>2037</v>
      </c>
      <c r="C1128" s="362">
        <v>0</v>
      </c>
      <c r="D1128" s="362"/>
      <c r="E1128" s="321"/>
      <c r="F1128" s="434" t="str">
        <f t="shared" si="36"/>
        <v>否</v>
      </c>
    </row>
    <row r="1129" ht="20.1" customHeight="1" spans="1:6">
      <c r="A1129" s="440">
        <v>2170204</v>
      </c>
      <c r="B1129" s="440" t="s">
        <v>2038</v>
      </c>
      <c r="C1129" s="362">
        <v>0</v>
      </c>
      <c r="D1129" s="362"/>
      <c r="E1129" s="321"/>
      <c r="F1129" s="434" t="str">
        <f t="shared" si="36"/>
        <v>否</v>
      </c>
    </row>
    <row r="1130" ht="20.1" customHeight="1" spans="1:6">
      <c r="A1130" s="440">
        <v>2170205</v>
      </c>
      <c r="B1130" s="440" t="s">
        <v>2039</v>
      </c>
      <c r="C1130" s="362">
        <v>0</v>
      </c>
      <c r="D1130" s="362"/>
      <c r="E1130" s="321"/>
      <c r="F1130" s="434" t="str">
        <f t="shared" si="36"/>
        <v>否</v>
      </c>
    </row>
    <row r="1131" ht="20.1" customHeight="1" spans="1:6">
      <c r="A1131" s="440">
        <v>2170206</v>
      </c>
      <c r="B1131" s="440" t="s">
        <v>2040</v>
      </c>
      <c r="C1131" s="362">
        <v>0</v>
      </c>
      <c r="D1131" s="362"/>
      <c r="E1131" s="321"/>
      <c r="F1131" s="434" t="str">
        <f t="shared" si="36"/>
        <v>否</v>
      </c>
    </row>
    <row r="1132" ht="20.1" customHeight="1" spans="1:6">
      <c r="A1132" s="440">
        <v>2170207</v>
      </c>
      <c r="B1132" s="440" t="s">
        <v>2041</v>
      </c>
      <c r="C1132" s="362">
        <v>0</v>
      </c>
      <c r="D1132" s="362"/>
      <c r="E1132" s="321"/>
      <c r="F1132" s="434" t="str">
        <f t="shared" si="36"/>
        <v>否</v>
      </c>
    </row>
    <row r="1133" ht="20.1" customHeight="1" spans="1:6">
      <c r="A1133" s="440">
        <v>2170208</v>
      </c>
      <c r="B1133" s="440" t="s">
        <v>2042</v>
      </c>
      <c r="C1133" s="362">
        <v>0</v>
      </c>
      <c r="D1133" s="362"/>
      <c r="E1133" s="321"/>
      <c r="F1133" s="434" t="str">
        <f t="shared" si="36"/>
        <v>否</v>
      </c>
    </row>
    <row r="1134" ht="20.1" customHeight="1" spans="1:6">
      <c r="A1134" s="440">
        <v>2170299</v>
      </c>
      <c r="B1134" s="440" t="s">
        <v>2043</v>
      </c>
      <c r="C1134" s="362"/>
      <c r="D1134" s="362"/>
      <c r="E1134" s="321"/>
      <c r="F1134" s="434" t="str">
        <f t="shared" si="36"/>
        <v>否</v>
      </c>
    </row>
    <row r="1135" ht="20.1" customHeight="1" spans="1:6">
      <c r="A1135" s="433" t="s">
        <v>2044</v>
      </c>
      <c r="B1135" s="228" t="s">
        <v>2045</v>
      </c>
      <c r="C1135" s="358">
        <f>SUM(C1136:C1140)</f>
        <v>0</v>
      </c>
      <c r="D1135" s="358"/>
      <c r="E1135" s="321"/>
      <c r="F1135" s="434" t="str">
        <f t="shared" si="36"/>
        <v>否</v>
      </c>
    </row>
    <row r="1136" ht="20.1" customHeight="1" spans="1:6">
      <c r="A1136" s="435" t="s">
        <v>2046</v>
      </c>
      <c r="B1136" s="436" t="s">
        <v>2047</v>
      </c>
      <c r="C1136" s="362">
        <v>0</v>
      </c>
      <c r="D1136" s="362"/>
      <c r="E1136" s="321"/>
      <c r="F1136" s="434" t="str">
        <f t="shared" si="36"/>
        <v>否</v>
      </c>
    </row>
    <row r="1137" ht="20.1" customHeight="1" spans="1:6">
      <c r="A1137" s="435" t="s">
        <v>2048</v>
      </c>
      <c r="B1137" s="436" t="s">
        <v>2049</v>
      </c>
      <c r="C1137" s="362">
        <v>0</v>
      </c>
      <c r="D1137" s="362"/>
      <c r="E1137" s="321"/>
      <c r="F1137" s="434" t="str">
        <f t="shared" si="36"/>
        <v>否</v>
      </c>
    </row>
    <row r="1138" ht="20.1" customHeight="1" spans="1:6">
      <c r="A1138" s="435" t="s">
        <v>2050</v>
      </c>
      <c r="B1138" s="436" t="s">
        <v>2051</v>
      </c>
      <c r="C1138" s="362"/>
      <c r="D1138" s="362"/>
      <c r="E1138" s="321"/>
      <c r="F1138" s="434" t="str">
        <f t="shared" si="36"/>
        <v>否</v>
      </c>
    </row>
    <row r="1139" s="428" customFormat="1" ht="20.1" customHeight="1" spans="1:6">
      <c r="A1139" s="435" t="s">
        <v>2052</v>
      </c>
      <c r="B1139" s="436" t="s">
        <v>2053</v>
      </c>
      <c r="C1139" s="362"/>
      <c r="D1139" s="362"/>
      <c r="E1139" s="321"/>
      <c r="F1139" s="434" t="str">
        <f t="shared" si="36"/>
        <v>否</v>
      </c>
    </row>
    <row r="1140" ht="20.1" customHeight="1" spans="1:6">
      <c r="A1140" s="435" t="s">
        <v>2054</v>
      </c>
      <c r="B1140" s="436" t="s">
        <v>2055</v>
      </c>
      <c r="C1140" s="362"/>
      <c r="D1140" s="362"/>
      <c r="E1140" s="321"/>
      <c r="F1140" s="434" t="str">
        <f t="shared" si="36"/>
        <v>否</v>
      </c>
    </row>
    <row r="1141" ht="20.1" customHeight="1" spans="1:6">
      <c r="A1141" s="433" t="s">
        <v>2056</v>
      </c>
      <c r="B1141" s="228" t="s">
        <v>2057</v>
      </c>
      <c r="C1141" s="358">
        <f>SUM(C1142:C1143)</f>
        <v>0</v>
      </c>
      <c r="D1141" s="358"/>
      <c r="E1141" s="321"/>
      <c r="F1141" s="434" t="str">
        <f t="shared" si="36"/>
        <v>否</v>
      </c>
    </row>
    <row r="1142" ht="20.1" customHeight="1" spans="1:6">
      <c r="A1142" s="436">
        <v>2179902</v>
      </c>
      <c r="B1142" s="436" t="s">
        <v>2058</v>
      </c>
      <c r="C1142" s="362">
        <v>0</v>
      </c>
      <c r="D1142" s="362"/>
      <c r="E1142" s="321"/>
      <c r="F1142" s="434" t="str">
        <f t="shared" si="36"/>
        <v>否</v>
      </c>
    </row>
    <row r="1143" ht="20.1" customHeight="1" spans="1:6">
      <c r="A1143" s="436">
        <v>2179999</v>
      </c>
      <c r="B1143" s="436" t="s">
        <v>2055</v>
      </c>
      <c r="C1143" s="362"/>
      <c r="D1143" s="362"/>
      <c r="E1143" s="321"/>
      <c r="F1143" s="434" t="str">
        <f t="shared" si="36"/>
        <v>否</v>
      </c>
    </row>
    <row r="1144" ht="20.1" customHeight="1" spans="1:6">
      <c r="A1144" s="433" t="s">
        <v>100</v>
      </c>
      <c r="B1144" s="228" t="s">
        <v>101</v>
      </c>
      <c r="C1144" s="358"/>
      <c r="D1144" s="358"/>
      <c r="E1144" s="321"/>
      <c r="F1144" s="434" t="str">
        <f t="shared" si="36"/>
        <v>是</v>
      </c>
    </row>
    <row r="1145" ht="20.1" customHeight="1" spans="1:6">
      <c r="A1145" s="433" t="s">
        <v>2059</v>
      </c>
      <c r="B1145" s="228" t="s">
        <v>2060</v>
      </c>
      <c r="C1145" s="358">
        <v>0</v>
      </c>
      <c r="D1145" s="358"/>
      <c r="E1145" s="321"/>
      <c r="F1145" s="434" t="str">
        <f t="shared" si="36"/>
        <v>否</v>
      </c>
    </row>
    <row r="1146" ht="20.1" customHeight="1" spans="1:6">
      <c r="A1146" s="433" t="s">
        <v>2061</v>
      </c>
      <c r="B1146" s="228" t="s">
        <v>2062</v>
      </c>
      <c r="C1146" s="358">
        <v>0</v>
      </c>
      <c r="D1146" s="358"/>
      <c r="E1146" s="321"/>
      <c r="F1146" s="434" t="str">
        <f t="shared" si="36"/>
        <v>否</v>
      </c>
    </row>
    <row r="1147" ht="20.1" customHeight="1" spans="1:6">
      <c r="A1147" s="433" t="s">
        <v>2063</v>
      </c>
      <c r="B1147" s="228" t="s">
        <v>2064</v>
      </c>
      <c r="C1147" s="358">
        <v>0</v>
      </c>
      <c r="D1147" s="358"/>
      <c r="E1147" s="321"/>
      <c r="F1147" s="434" t="str">
        <f t="shared" si="36"/>
        <v>否</v>
      </c>
    </row>
    <row r="1148" ht="20.1" customHeight="1" spans="1:6">
      <c r="A1148" s="433" t="s">
        <v>2065</v>
      </c>
      <c r="B1148" s="228" t="s">
        <v>2066</v>
      </c>
      <c r="C1148" s="358">
        <v>0</v>
      </c>
      <c r="D1148" s="358"/>
      <c r="E1148" s="321"/>
      <c r="F1148" s="434" t="str">
        <f t="shared" si="36"/>
        <v>否</v>
      </c>
    </row>
    <row r="1149" ht="20.1" customHeight="1" spans="1:6">
      <c r="A1149" s="433" t="s">
        <v>2067</v>
      </c>
      <c r="B1149" s="228" t="s">
        <v>2068</v>
      </c>
      <c r="C1149" s="358">
        <v>0</v>
      </c>
      <c r="D1149" s="358"/>
      <c r="E1149" s="321"/>
      <c r="F1149" s="434" t="str">
        <f t="shared" si="36"/>
        <v>否</v>
      </c>
    </row>
    <row r="1150" ht="20.1" customHeight="1" spans="1:6">
      <c r="A1150" s="433" t="s">
        <v>2069</v>
      </c>
      <c r="B1150" s="228" t="s">
        <v>2070</v>
      </c>
      <c r="C1150" s="358">
        <v>0</v>
      </c>
      <c r="D1150" s="358"/>
      <c r="E1150" s="321"/>
      <c r="F1150" s="434" t="str">
        <f t="shared" si="36"/>
        <v>否</v>
      </c>
    </row>
    <row r="1151" ht="20.1" customHeight="1" spans="1:6">
      <c r="A1151" s="433" t="s">
        <v>2071</v>
      </c>
      <c r="B1151" s="228" t="s">
        <v>2072</v>
      </c>
      <c r="C1151" s="358">
        <v>0</v>
      </c>
      <c r="D1151" s="358"/>
      <c r="E1151" s="321"/>
      <c r="F1151" s="434" t="str">
        <f t="shared" si="36"/>
        <v>否</v>
      </c>
    </row>
    <row r="1152" ht="20.1" customHeight="1" spans="1:6">
      <c r="A1152" s="433" t="s">
        <v>2073</v>
      </c>
      <c r="B1152" s="228" t="s">
        <v>2074</v>
      </c>
      <c r="C1152" s="358">
        <v>0</v>
      </c>
      <c r="D1152" s="358"/>
      <c r="E1152" s="321"/>
      <c r="F1152" s="434" t="str">
        <f t="shared" si="36"/>
        <v>否</v>
      </c>
    </row>
    <row r="1153" ht="20.1" customHeight="1" spans="1:6">
      <c r="A1153" s="433" t="s">
        <v>2075</v>
      </c>
      <c r="B1153" s="228" t="s">
        <v>2076</v>
      </c>
      <c r="C1153" s="358">
        <v>0</v>
      </c>
      <c r="D1153" s="358"/>
      <c r="E1153" s="321"/>
      <c r="F1153" s="434" t="str">
        <f t="shared" si="36"/>
        <v>否</v>
      </c>
    </row>
    <row r="1154" ht="20.1" customHeight="1" spans="1:6">
      <c r="A1154" s="433" t="s">
        <v>102</v>
      </c>
      <c r="B1154" s="228" t="s">
        <v>103</v>
      </c>
      <c r="C1154" s="358">
        <f>SUM(C1155,C1182,C1197)</f>
        <v>1833</v>
      </c>
      <c r="D1154" s="358">
        <f>SUM(D1155,D1182,D1197)</f>
        <v>2167</v>
      </c>
      <c r="E1154" s="321">
        <f>D1154/C1154-1</f>
        <v>0.182</v>
      </c>
      <c r="F1154" s="434" t="str">
        <f t="shared" si="36"/>
        <v>是</v>
      </c>
    </row>
    <row r="1155" ht="20.1" customHeight="1" spans="1:6">
      <c r="A1155" s="433" t="s">
        <v>2077</v>
      </c>
      <c r="B1155" s="228" t="s">
        <v>2078</v>
      </c>
      <c r="C1155" s="358">
        <f>SUM(C1156:C1181)</f>
        <v>1692</v>
      </c>
      <c r="D1155" s="358">
        <f>SUM(D1156:D1181)</f>
        <v>1970</v>
      </c>
      <c r="E1155" s="321">
        <f>D1155/C1155-1</f>
        <v>0.164</v>
      </c>
      <c r="F1155" s="434" t="str">
        <f t="shared" si="36"/>
        <v>是</v>
      </c>
    </row>
    <row r="1156" ht="20.1" customHeight="1" spans="1:6">
      <c r="A1156" s="435" t="s">
        <v>2079</v>
      </c>
      <c r="B1156" s="436" t="s">
        <v>138</v>
      </c>
      <c r="C1156" s="362">
        <v>1307</v>
      </c>
      <c r="D1156" s="362">
        <v>1294</v>
      </c>
      <c r="E1156" s="321">
        <f>D1156/C1156-1</f>
        <v>-0.01</v>
      </c>
      <c r="F1156" s="434" t="str">
        <f t="shared" si="36"/>
        <v>是</v>
      </c>
    </row>
    <row r="1157" ht="20.1" customHeight="1" spans="1:6">
      <c r="A1157" s="435" t="s">
        <v>2080</v>
      </c>
      <c r="B1157" s="436" t="s">
        <v>140</v>
      </c>
      <c r="C1157" s="362"/>
      <c r="D1157" s="362">
        <v>0</v>
      </c>
      <c r="E1157" s="321"/>
      <c r="F1157" s="434" t="str">
        <f t="shared" si="36"/>
        <v>否</v>
      </c>
    </row>
    <row r="1158" ht="20.1" customHeight="1" spans="1:6">
      <c r="A1158" s="435" t="s">
        <v>2081</v>
      </c>
      <c r="B1158" s="436" t="s">
        <v>142</v>
      </c>
      <c r="C1158" s="362"/>
      <c r="D1158" s="362">
        <v>0</v>
      </c>
      <c r="E1158" s="321"/>
      <c r="F1158" s="434" t="str">
        <f t="shared" si="36"/>
        <v>否</v>
      </c>
    </row>
    <row r="1159" ht="20.1" customHeight="1" spans="1:6">
      <c r="A1159" s="435" t="s">
        <v>2082</v>
      </c>
      <c r="B1159" s="436" t="s">
        <v>2083</v>
      </c>
      <c r="C1159" s="362"/>
      <c r="D1159" s="362">
        <v>250</v>
      </c>
      <c r="E1159" s="321"/>
      <c r="F1159" s="434" t="str">
        <f t="shared" si="36"/>
        <v>是</v>
      </c>
    </row>
    <row r="1160" ht="20.1" customHeight="1" spans="1:6">
      <c r="A1160" s="435" t="s">
        <v>2084</v>
      </c>
      <c r="B1160" s="436" t="s">
        <v>2085</v>
      </c>
      <c r="C1160" s="362">
        <v>12</v>
      </c>
      <c r="D1160" s="362">
        <v>25</v>
      </c>
      <c r="E1160" s="321">
        <f>D1160/C1160-1</f>
        <v>1.083</v>
      </c>
      <c r="F1160" s="434" t="str">
        <f t="shared" ref="F1160:F1223" si="38">IF(LEN(A1160)=3,"是",IF(B1160&lt;&gt;"",IF(SUM(C1160:E1160)&lt;&gt;0,"是","否"),"是"))</f>
        <v>是</v>
      </c>
    </row>
    <row r="1161" ht="20.1" customHeight="1" spans="1:6">
      <c r="A1161" s="435" t="s">
        <v>2086</v>
      </c>
      <c r="B1161" s="436" t="s">
        <v>2087</v>
      </c>
      <c r="C1161" s="362"/>
      <c r="D1161" s="362">
        <v>0</v>
      </c>
      <c r="E1161" s="321"/>
      <c r="F1161" s="434" t="str">
        <f t="shared" si="38"/>
        <v>否</v>
      </c>
    </row>
    <row r="1162" ht="20.1" customHeight="1" spans="1:6">
      <c r="A1162" s="435" t="s">
        <v>2088</v>
      </c>
      <c r="B1162" s="436" t="s">
        <v>2089</v>
      </c>
      <c r="C1162" s="362"/>
      <c r="D1162" s="362">
        <v>0</v>
      </c>
      <c r="E1162" s="321"/>
      <c r="F1162" s="434" t="str">
        <f t="shared" si="38"/>
        <v>否</v>
      </c>
    </row>
    <row r="1163" ht="20.1" customHeight="1" spans="1:6">
      <c r="A1163" s="435" t="s">
        <v>2090</v>
      </c>
      <c r="B1163" s="436" t="s">
        <v>2091</v>
      </c>
      <c r="C1163" s="362"/>
      <c r="D1163" s="362">
        <v>5</v>
      </c>
      <c r="E1163" s="321"/>
      <c r="F1163" s="434" t="str">
        <f t="shared" si="38"/>
        <v>是</v>
      </c>
    </row>
    <row r="1164" ht="20.1" customHeight="1" spans="1:6">
      <c r="A1164" s="435" t="s">
        <v>2092</v>
      </c>
      <c r="B1164" s="436" t="s">
        <v>2093</v>
      </c>
      <c r="C1164" s="362"/>
      <c r="D1164" s="362"/>
      <c r="E1164" s="321"/>
      <c r="F1164" s="434" t="str">
        <f t="shared" si="38"/>
        <v>否</v>
      </c>
    </row>
    <row r="1165" ht="20.1" customHeight="1" spans="1:6">
      <c r="A1165" s="435" t="s">
        <v>2094</v>
      </c>
      <c r="B1165" s="436" t="s">
        <v>2095</v>
      </c>
      <c r="C1165" s="362"/>
      <c r="D1165" s="362"/>
      <c r="E1165" s="321"/>
      <c r="F1165" s="434" t="str">
        <f t="shared" si="38"/>
        <v>否</v>
      </c>
    </row>
    <row r="1166" ht="20.1" customHeight="1" spans="1:6">
      <c r="A1166" s="435" t="s">
        <v>2096</v>
      </c>
      <c r="B1166" s="436" t="s">
        <v>2097</v>
      </c>
      <c r="C1166" s="362"/>
      <c r="D1166" s="362"/>
      <c r="E1166" s="321"/>
      <c r="F1166" s="434" t="str">
        <f t="shared" si="38"/>
        <v>否</v>
      </c>
    </row>
    <row r="1167" ht="20.1" customHeight="1" spans="1:6">
      <c r="A1167" s="435" t="s">
        <v>2098</v>
      </c>
      <c r="B1167" s="436" t="s">
        <v>2099</v>
      </c>
      <c r="C1167" s="362"/>
      <c r="D1167" s="362"/>
      <c r="E1167" s="321"/>
      <c r="F1167" s="434" t="str">
        <f t="shared" si="38"/>
        <v>否</v>
      </c>
    </row>
    <row r="1168" ht="20.1" customHeight="1" spans="1:6">
      <c r="A1168" s="435" t="s">
        <v>2100</v>
      </c>
      <c r="B1168" s="436" t="s">
        <v>2101</v>
      </c>
      <c r="C1168" s="362"/>
      <c r="D1168" s="362"/>
      <c r="E1168" s="321"/>
      <c r="F1168" s="434" t="str">
        <f t="shared" si="38"/>
        <v>否</v>
      </c>
    </row>
    <row r="1169" ht="20.1" customHeight="1" spans="1:6">
      <c r="A1169" s="435" t="s">
        <v>2102</v>
      </c>
      <c r="B1169" s="436" t="s">
        <v>2103</v>
      </c>
      <c r="C1169" s="362"/>
      <c r="D1169" s="362"/>
      <c r="E1169" s="321"/>
      <c r="F1169" s="434" t="str">
        <f t="shared" si="38"/>
        <v>否</v>
      </c>
    </row>
    <row r="1170" ht="20.1" customHeight="1" spans="1:6">
      <c r="A1170" s="435" t="s">
        <v>2104</v>
      </c>
      <c r="B1170" s="436" t="s">
        <v>2105</v>
      </c>
      <c r="C1170" s="362"/>
      <c r="D1170" s="362"/>
      <c r="E1170" s="321"/>
      <c r="F1170" s="434" t="str">
        <f t="shared" si="38"/>
        <v>否</v>
      </c>
    </row>
    <row r="1171" ht="20.1" customHeight="1" spans="1:6">
      <c r="A1171" s="435" t="s">
        <v>2106</v>
      </c>
      <c r="B1171" s="436" t="s">
        <v>2107</v>
      </c>
      <c r="C1171" s="362"/>
      <c r="D1171" s="362"/>
      <c r="E1171" s="321"/>
      <c r="F1171" s="434" t="str">
        <f t="shared" si="38"/>
        <v>否</v>
      </c>
    </row>
    <row r="1172" ht="20.1" customHeight="1" spans="1:6">
      <c r="A1172" s="435" t="s">
        <v>2108</v>
      </c>
      <c r="B1172" s="436" t="s">
        <v>2109</v>
      </c>
      <c r="C1172" s="362"/>
      <c r="D1172" s="362"/>
      <c r="E1172" s="321"/>
      <c r="F1172" s="434" t="str">
        <f t="shared" si="38"/>
        <v>否</v>
      </c>
    </row>
    <row r="1173" ht="20.1" customHeight="1" spans="1:6">
      <c r="A1173" s="435" t="s">
        <v>2110</v>
      </c>
      <c r="B1173" s="436" t="s">
        <v>2111</v>
      </c>
      <c r="C1173" s="362"/>
      <c r="D1173" s="362"/>
      <c r="E1173" s="321"/>
      <c r="F1173" s="434" t="str">
        <f t="shared" si="38"/>
        <v>否</v>
      </c>
    </row>
    <row r="1174" ht="20.1" customHeight="1" spans="1:6">
      <c r="A1174" s="435" t="s">
        <v>2112</v>
      </c>
      <c r="B1174" s="436" t="s">
        <v>2113</v>
      </c>
      <c r="C1174" s="362"/>
      <c r="D1174" s="362"/>
      <c r="E1174" s="321"/>
      <c r="F1174" s="434" t="str">
        <f t="shared" si="38"/>
        <v>否</v>
      </c>
    </row>
    <row r="1175" ht="20.1" customHeight="1" spans="1:6">
      <c r="A1175" s="435" t="s">
        <v>2114</v>
      </c>
      <c r="B1175" s="436" t="s">
        <v>2115</v>
      </c>
      <c r="C1175" s="362"/>
      <c r="D1175" s="362"/>
      <c r="E1175" s="321"/>
      <c r="F1175" s="434" t="str">
        <f t="shared" si="38"/>
        <v>否</v>
      </c>
    </row>
    <row r="1176" ht="20.1" customHeight="1" spans="1:6">
      <c r="A1176" s="435" t="s">
        <v>2116</v>
      </c>
      <c r="B1176" s="436" t="s">
        <v>2117</v>
      </c>
      <c r="C1176" s="362"/>
      <c r="D1176" s="362"/>
      <c r="E1176" s="321"/>
      <c r="F1176" s="434" t="str">
        <f t="shared" si="38"/>
        <v>否</v>
      </c>
    </row>
    <row r="1177" ht="20.1" customHeight="1" spans="1:6">
      <c r="A1177" s="435" t="s">
        <v>2118</v>
      </c>
      <c r="B1177" s="436" t="s">
        <v>2119</v>
      </c>
      <c r="C1177" s="362"/>
      <c r="D1177" s="362"/>
      <c r="E1177" s="321"/>
      <c r="F1177" s="434" t="str">
        <f t="shared" si="38"/>
        <v>否</v>
      </c>
    </row>
    <row r="1178" ht="20.1" customHeight="1" spans="1:6">
      <c r="A1178" s="435" t="s">
        <v>2120</v>
      </c>
      <c r="B1178" s="436" t="s">
        <v>2121</v>
      </c>
      <c r="C1178" s="362"/>
      <c r="D1178" s="362"/>
      <c r="E1178" s="321"/>
      <c r="F1178" s="434" t="str">
        <f t="shared" si="38"/>
        <v>否</v>
      </c>
    </row>
    <row r="1179" ht="20.1" customHeight="1" spans="1:6">
      <c r="A1179" s="435" t="s">
        <v>2122</v>
      </c>
      <c r="B1179" s="436" t="s">
        <v>2123</v>
      </c>
      <c r="C1179" s="362"/>
      <c r="D1179" s="362"/>
      <c r="E1179" s="321"/>
      <c r="F1179" s="434" t="str">
        <f t="shared" si="38"/>
        <v>否</v>
      </c>
    </row>
    <row r="1180" ht="20.1" customHeight="1" spans="1:6">
      <c r="A1180" s="435" t="s">
        <v>2124</v>
      </c>
      <c r="B1180" s="436" t="s">
        <v>156</v>
      </c>
      <c r="C1180" s="362"/>
      <c r="D1180" s="362"/>
      <c r="E1180" s="321"/>
      <c r="F1180" s="434" t="str">
        <f t="shared" si="38"/>
        <v>否</v>
      </c>
    </row>
    <row r="1181" ht="20.1" customHeight="1" spans="1:6">
      <c r="A1181" s="435" t="s">
        <v>2125</v>
      </c>
      <c r="B1181" s="436" t="s">
        <v>2126</v>
      </c>
      <c r="C1181" s="362">
        <v>373</v>
      </c>
      <c r="D1181" s="362">
        <v>396</v>
      </c>
      <c r="E1181" s="321">
        <f>D1181/C1181-1</f>
        <v>0.062</v>
      </c>
      <c r="F1181" s="434" t="str">
        <f t="shared" si="38"/>
        <v>是</v>
      </c>
    </row>
    <row r="1182" ht="20.1" customHeight="1" spans="1:6">
      <c r="A1182" s="433" t="s">
        <v>2127</v>
      </c>
      <c r="B1182" s="228" t="s">
        <v>2128</v>
      </c>
      <c r="C1182" s="358">
        <f>SUM(C1183:C1196)</f>
        <v>141</v>
      </c>
      <c r="D1182" s="358">
        <f>SUM(D1183:D1196)</f>
        <v>197</v>
      </c>
      <c r="E1182" s="321">
        <f t="shared" ref="E1182:E1187" si="39">D1182/C1182-1</f>
        <v>0.397</v>
      </c>
      <c r="F1182" s="434" t="str">
        <f t="shared" si="38"/>
        <v>是</v>
      </c>
    </row>
    <row r="1183" ht="20.1" customHeight="1" spans="1:6">
      <c r="A1183" s="435" t="s">
        <v>2129</v>
      </c>
      <c r="B1183" s="436" t="s">
        <v>138</v>
      </c>
      <c r="C1183" s="362">
        <v>2</v>
      </c>
      <c r="D1183" s="362">
        <v>0</v>
      </c>
      <c r="E1183" s="321">
        <f t="shared" si="39"/>
        <v>-1</v>
      </c>
      <c r="F1183" s="434" t="str">
        <f t="shared" si="38"/>
        <v>是</v>
      </c>
    </row>
    <row r="1184" ht="20.1" customHeight="1" spans="1:6">
      <c r="A1184" s="435" t="s">
        <v>2130</v>
      </c>
      <c r="B1184" s="436" t="s">
        <v>140</v>
      </c>
      <c r="C1184" s="362"/>
      <c r="D1184" s="362">
        <v>0</v>
      </c>
      <c r="E1184" s="321"/>
      <c r="F1184" s="434" t="str">
        <f t="shared" si="38"/>
        <v>否</v>
      </c>
    </row>
    <row r="1185" ht="20.1" customHeight="1" spans="1:6">
      <c r="A1185" s="435" t="s">
        <v>2131</v>
      </c>
      <c r="B1185" s="436" t="s">
        <v>142</v>
      </c>
      <c r="C1185" s="362"/>
      <c r="D1185" s="362">
        <v>0</v>
      </c>
      <c r="E1185" s="321"/>
      <c r="F1185" s="434" t="str">
        <f t="shared" si="38"/>
        <v>否</v>
      </c>
    </row>
    <row r="1186" ht="20.1" customHeight="1" spans="1:6">
      <c r="A1186" s="435" t="s">
        <v>2132</v>
      </c>
      <c r="B1186" s="436" t="s">
        <v>2133</v>
      </c>
      <c r="C1186" s="362">
        <v>109</v>
      </c>
      <c r="D1186" s="362">
        <v>187</v>
      </c>
      <c r="E1186" s="321">
        <f t="shared" si="39"/>
        <v>0.716</v>
      </c>
      <c r="F1186" s="434" t="str">
        <f t="shared" si="38"/>
        <v>是</v>
      </c>
    </row>
    <row r="1187" ht="20.1" customHeight="1" spans="1:6">
      <c r="A1187" s="435" t="s">
        <v>2134</v>
      </c>
      <c r="B1187" s="436" t="s">
        <v>2135</v>
      </c>
      <c r="C1187" s="362">
        <v>10</v>
      </c>
      <c r="D1187" s="362">
        <v>10</v>
      </c>
      <c r="E1187" s="321">
        <f t="shared" si="39"/>
        <v>0</v>
      </c>
      <c r="F1187" s="434" t="str">
        <f t="shared" si="38"/>
        <v>是</v>
      </c>
    </row>
    <row r="1188" ht="20.1" customHeight="1" spans="1:6">
      <c r="A1188" s="435" t="s">
        <v>2136</v>
      </c>
      <c r="B1188" s="436" t="s">
        <v>2137</v>
      </c>
      <c r="C1188" s="362"/>
      <c r="D1188" s="362">
        <v>0</v>
      </c>
      <c r="E1188" s="321"/>
      <c r="F1188" s="434" t="str">
        <f t="shared" si="38"/>
        <v>否</v>
      </c>
    </row>
    <row r="1189" ht="20.1" customHeight="1" spans="1:6">
      <c r="A1189" s="435" t="s">
        <v>2138</v>
      </c>
      <c r="B1189" s="436" t="s">
        <v>2139</v>
      </c>
      <c r="C1189" s="362"/>
      <c r="D1189" s="362">
        <v>0</v>
      </c>
      <c r="E1189" s="321"/>
      <c r="F1189" s="434" t="str">
        <f t="shared" si="38"/>
        <v>否</v>
      </c>
    </row>
    <row r="1190" ht="20.1" customHeight="1" spans="1:6">
      <c r="A1190" s="435" t="s">
        <v>2140</v>
      </c>
      <c r="B1190" s="436" t="s">
        <v>2141</v>
      </c>
      <c r="C1190" s="362"/>
      <c r="D1190" s="362">
        <v>0</v>
      </c>
      <c r="E1190" s="321"/>
      <c r="F1190" s="434" t="str">
        <f t="shared" si="38"/>
        <v>否</v>
      </c>
    </row>
    <row r="1191" ht="20.1" customHeight="1" spans="1:6">
      <c r="A1191" s="435" t="s">
        <v>2142</v>
      </c>
      <c r="B1191" s="436" t="s">
        <v>2143</v>
      </c>
      <c r="C1191" s="362"/>
      <c r="D1191" s="362">
        <v>0</v>
      </c>
      <c r="E1191" s="321"/>
      <c r="F1191" s="434" t="str">
        <f t="shared" si="38"/>
        <v>否</v>
      </c>
    </row>
    <row r="1192" ht="20.1" customHeight="1" spans="1:6">
      <c r="A1192" s="435" t="s">
        <v>2144</v>
      </c>
      <c r="B1192" s="436" t="s">
        <v>2145</v>
      </c>
      <c r="C1192" s="362"/>
      <c r="D1192" s="362">
        <v>0</v>
      </c>
      <c r="E1192" s="321"/>
      <c r="F1192" s="434" t="str">
        <f t="shared" si="38"/>
        <v>否</v>
      </c>
    </row>
    <row r="1193" ht="20.1" customHeight="1" spans="1:6">
      <c r="A1193" s="435" t="s">
        <v>2146</v>
      </c>
      <c r="B1193" s="436" t="s">
        <v>2147</v>
      </c>
      <c r="C1193" s="362"/>
      <c r="D1193" s="362">
        <v>0</v>
      </c>
      <c r="E1193" s="321"/>
      <c r="F1193" s="434" t="str">
        <f t="shared" si="38"/>
        <v>否</v>
      </c>
    </row>
    <row r="1194" ht="20.1" customHeight="1" spans="1:6">
      <c r="A1194" s="435" t="s">
        <v>2148</v>
      </c>
      <c r="B1194" s="436" t="s">
        <v>2149</v>
      </c>
      <c r="C1194" s="362"/>
      <c r="D1194" s="362">
        <v>0</v>
      </c>
      <c r="E1194" s="321"/>
      <c r="F1194" s="434" t="str">
        <f t="shared" si="38"/>
        <v>否</v>
      </c>
    </row>
    <row r="1195" ht="20.1" customHeight="1" spans="1:6">
      <c r="A1195" s="435" t="s">
        <v>2150</v>
      </c>
      <c r="B1195" s="436" t="s">
        <v>2151</v>
      </c>
      <c r="C1195" s="362"/>
      <c r="D1195" s="362">
        <v>0</v>
      </c>
      <c r="E1195" s="321"/>
      <c r="F1195" s="434" t="str">
        <f t="shared" si="38"/>
        <v>否</v>
      </c>
    </row>
    <row r="1196" ht="20.1" customHeight="1" spans="1:6">
      <c r="A1196" s="435" t="s">
        <v>2152</v>
      </c>
      <c r="B1196" s="436" t="s">
        <v>2153</v>
      </c>
      <c r="C1196" s="362">
        <v>20</v>
      </c>
      <c r="D1196" s="362">
        <v>0</v>
      </c>
      <c r="E1196" s="321"/>
      <c r="F1196" s="434" t="str">
        <f t="shared" si="38"/>
        <v>是</v>
      </c>
    </row>
    <row r="1197" ht="20.1" customHeight="1" spans="1:6">
      <c r="A1197" s="433" t="s">
        <v>2154</v>
      </c>
      <c r="B1197" s="228" t="s">
        <v>2155</v>
      </c>
      <c r="C1197" s="358"/>
      <c r="D1197" s="358"/>
      <c r="E1197" s="321"/>
      <c r="F1197" s="434" t="str">
        <f t="shared" si="38"/>
        <v>否</v>
      </c>
    </row>
    <row r="1198" ht="20.1" customHeight="1" spans="1:6">
      <c r="A1198" s="436">
        <v>2209999</v>
      </c>
      <c r="B1198" s="436" t="s">
        <v>2156</v>
      </c>
      <c r="C1198" s="362"/>
      <c r="D1198" s="362"/>
      <c r="E1198" s="321"/>
      <c r="F1198" s="434" t="str">
        <f t="shared" si="38"/>
        <v>否</v>
      </c>
    </row>
    <row r="1199" ht="20.1" customHeight="1" spans="1:6">
      <c r="A1199" s="433" t="s">
        <v>104</v>
      </c>
      <c r="B1199" s="228" t="s">
        <v>105</v>
      </c>
      <c r="C1199" s="358">
        <f>SUM(C1200,C1212,C1216)</f>
        <v>15049</v>
      </c>
      <c r="D1199" s="358">
        <f>SUM(D1200,D1212,D1216)</f>
        <v>14077</v>
      </c>
      <c r="E1199" s="321">
        <f>D1199/C1199-1</f>
        <v>-0.065</v>
      </c>
      <c r="F1199" s="434" t="str">
        <f t="shared" si="38"/>
        <v>是</v>
      </c>
    </row>
    <row r="1200" ht="20.1" customHeight="1" spans="1:6">
      <c r="A1200" s="433" t="s">
        <v>2157</v>
      </c>
      <c r="B1200" s="228" t="s">
        <v>2158</v>
      </c>
      <c r="C1200" s="358">
        <f>SUM(C1201:C1211)</f>
        <v>1416</v>
      </c>
      <c r="D1200" s="358">
        <f>SUM(D1201:D1211)</f>
        <v>402</v>
      </c>
      <c r="E1200" s="321">
        <f>D1200/C1200-1</f>
        <v>-0.716</v>
      </c>
      <c r="F1200" s="434" t="str">
        <f t="shared" si="38"/>
        <v>是</v>
      </c>
    </row>
    <row r="1201" ht="20.1" customHeight="1" spans="1:6">
      <c r="A1201" s="435" t="s">
        <v>2159</v>
      </c>
      <c r="B1201" s="436" t="s">
        <v>2160</v>
      </c>
      <c r="C1201" s="362">
        <v>0</v>
      </c>
      <c r="D1201" s="362">
        <v>0</v>
      </c>
      <c r="E1201" s="321"/>
      <c r="F1201" s="434" t="str">
        <f t="shared" si="38"/>
        <v>否</v>
      </c>
    </row>
    <row r="1202" ht="20.1" customHeight="1" spans="1:6">
      <c r="A1202" s="435" t="s">
        <v>2161</v>
      </c>
      <c r="B1202" s="436" t="s">
        <v>2162</v>
      </c>
      <c r="C1202" s="362">
        <v>0</v>
      </c>
      <c r="D1202" s="362">
        <v>0</v>
      </c>
      <c r="E1202" s="321"/>
      <c r="F1202" s="434" t="str">
        <f t="shared" si="38"/>
        <v>否</v>
      </c>
    </row>
    <row r="1203" ht="20.1" customHeight="1" spans="1:6">
      <c r="A1203" s="435" t="s">
        <v>2163</v>
      </c>
      <c r="B1203" s="436" t="s">
        <v>2164</v>
      </c>
      <c r="C1203" s="362">
        <v>0</v>
      </c>
      <c r="D1203" s="362">
        <v>0</v>
      </c>
      <c r="E1203" s="321"/>
      <c r="F1203" s="434" t="str">
        <f t="shared" si="38"/>
        <v>否</v>
      </c>
    </row>
    <row r="1204" ht="20.1" customHeight="1" spans="1:6">
      <c r="A1204" s="435" t="s">
        <v>2165</v>
      </c>
      <c r="B1204" s="436" t="s">
        <v>2166</v>
      </c>
      <c r="C1204" s="362">
        <v>0</v>
      </c>
      <c r="D1204" s="362">
        <v>0</v>
      </c>
      <c r="E1204" s="321"/>
      <c r="F1204" s="434" t="str">
        <f t="shared" si="38"/>
        <v>否</v>
      </c>
    </row>
    <row r="1205" ht="20.1" customHeight="1" spans="1:6">
      <c r="A1205" s="435" t="s">
        <v>2167</v>
      </c>
      <c r="B1205" s="436" t="s">
        <v>2168</v>
      </c>
      <c r="C1205" s="362">
        <v>113</v>
      </c>
      <c r="D1205" s="362">
        <v>396</v>
      </c>
      <c r="E1205" s="321">
        <f>D1205/C1205-1</f>
        <v>2.504</v>
      </c>
      <c r="F1205" s="434" t="str">
        <f t="shared" si="38"/>
        <v>是</v>
      </c>
    </row>
    <row r="1206" ht="20.1" customHeight="1" spans="1:6">
      <c r="A1206" s="435" t="s">
        <v>2169</v>
      </c>
      <c r="B1206" s="436" t="s">
        <v>2170</v>
      </c>
      <c r="C1206" s="434"/>
      <c r="D1206" s="362">
        <v>0</v>
      </c>
      <c r="E1206" s="321"/>
      <c r="F1206" s="434" t="str">
        <f t="shared" si="38"/>
        <v>否</v>
      </c>
    </row>
    <row r="1207" ht="20.1" customHeight="1" spans="1:6">
      <c r="A1207" s="435" t="s">
        <v>2171</v>
      </c>
      <c r="B1207" s="436" t="s">
        <v>2172</v>
      </c>
      <c r="C1207" s="362">
        <v>0</v>
      </c>
      <c r="D1207" s="362">
        <v>0</v>
      </c>
      <c r="E1207" s="321"/>
      <c r="F1207" s="434" t="str">
        <f t="shared" si="38"/>
        <v>否</v>
      </c>
    </row>
    <row r="1208" ht="20.1" customHeight="1" spans="1:6">
      <c r="A1208" s="435" t="s">
        <v>2173</v>
      </c>
      <c r="B1208" s="436" t="s">
        <v>2174</v>
      </c>
      <c r="C1208" s="362">
        <v>1299</v>
      </c>
      <c r="D1208" s="362"/>
      <c r="E1208" s="321">
        <f>D1208/C1208-1</f>
        <v>-1</v>
      </c>
      <c r="F1208" s="434" t="str">
        <f t="shared" si="38"/>
        <v>是</v>
      </c>
    </row>
    <row r="1209" ht="20.1" customHeight="1" spans="1:6">
      <c r="A1209" s="435" t="s">
        <v>2175</v>
      </c>
      <c r="B1209" s="436" t="s">
        <v>2176</v>
      </c>
      <c r="C1209" s="362"/>
      <c r="D1209" s="362"/>
      <c r="E1209" s="321"/>
      <c r="F1209" s="434" t="str">
        <f t="shared" si="38"/>
        <v>否</v>
      </c>
    </row>
    <row r="1210" ht="20.1" customHeight="1" spans="1:6">
      <c r="A1210" s="435">
        <v>2210111</v>
      </c>
      <c r="B1210" s="436" t="s">
        <v>2177</v>
      </c>
      <c r="C1210" s="362">
        <v>4</v>
      </c>
      <c r="D1210" s="362">
        <v>6</v>
      </c>
      <c r="E1210" s="321">
        <f>D1210/C1210-1</f>
        <v>0.5</v>
      </c>
      <c r="F1210" s="434"/>
    </row>
    <row r="1211" ht="20.1" customHeight="1" spans="1:6">
      <c r="A1211" s="435" t="s">
        <v>2178</v>
      </c>
      <c r="B1211" s="436" t="s">
        <v>2179</v>
      </c>
      <c r="C1211" s="362"/>
      <c r="D1211" s="362"/>
      <c r="E1211" s="321"/>
      <c r="F1211" s="434" t="str">
        <f t="shared" ref="F1211:F1224" si="40">IF(LEN(A1211)=3,"是",IF(B1211&lt;&gt;"",IF(SUM(C1211:E1211)&lt;&gt;0,"是","否"),"是"))</f>
        <v>否</v>
      </c>
    </row>
    <row r="1212" ht="20.1" customHeight="1" spans="1:6">
      <c r="A1212" s="433" t="s">
        <v>2180</v>
      </c>
      <c r="B1212" s="228" t="s">
        <v>2181</v>
      </c>
      <c r="C1212" s="358">
        <f>SUM(C1213:C1215)</f>
        <v>13633</v>
      </c>
      <c r="D1212" s="358">
        <f>SUM(D1213:D1215)</f>
        <v>13675</v>
      </c>
      <c r="E1212" s="321">
        <f>D1212/C1212-1</f>
        <v>0.003</v>
      </c>
      <c r="F1212" s="434" t="str">
        <f t="shared" si="40"/>
        <v>是</v>
      </c>
    </row>
    <row r="1213" ht="20.1" customHeight="1" spans="1:6">
      <c r="A1213" s="435" t="s">
        <v>2182</v>
      </c>
      <c r="B1213" s="436" t="s">
        <v>2183</v>
      </c>
      <c r="C1213" s="362">
        <v>13633</v>
      </c>
      <c r="D1213" s="362">
        <v>13675</v>
      </c>
      <c r="E1213" s="321">
        <f>D1213/C1213-1</f>
        <v>0.003</v>
      </c>
      <c r="F1213" s="434" t="str">
        <f t="shared" si="40"/>
        <v>是</v>
      </c>
    </row>
    <row r="1214" ht="20.1" customHeight="1" spans="1:6">
      <c r="A1214" s="435" t="s">
        <v>2184</v>
      </c>
      <c r="B1214" s="436" t="s">
        <v>2185</v>
      </c>
      <c r="C1214" s="362">
        <v>0</v>
      </c>
      <c r="D1214" s="362"/>
      <c r="E1214" s="321"/>
      <c r="F1214" s="434" t="str">
        <f t="shared" si="40"/>
        <v>否</v>
      </c>
    </row>
    <row r="1215" ht="20.1" customHeight="1" spans="1:6">
      <c r="A1215" s="435" t="s">
        <v>2186</v>
      </c>
      <c r="B1215" s="436" t="s">
        <v>2187</v>
      </c>
      <c r="C1215" s="362"/>
      <c r="D1215" s="362"/>
      <c r="E1215" s="321"/>
      <c r="F1215" s="434" t="str">
        <f t="shared" si="40"/>
        <v>否</v>
      </c>
    </row>
    <row r="1216" ht="20.1" customHeight="1" spans="1:6">
      <c r="A1216" s="433" t="s">
        <v>2188</v>
      </c>
      <c r="B1216" s="228" t="s">
        <v>2189</v>
      </c>
      <c r="C1216" s="358">
        <f>SUM(C1217:C1219)</f>
        <v>0</v>
      </c>
      <c r="D1216" s="358"/>
      <c r="E1216" s="321"/>
      <c r="F1216" s="434" t="str">
        <f t="shared" si="40"/>
        <v>否</v>
      </c>
    </row>
    <row r="1217" ht="20.1" customHeight="1" spans="1:6">
      <c r="A1217" s="435" t="s">
        <v>2190</v>
      </c>
      <c r="B1217" s="436" t="s">
        <v>2191</v>
      </c>
      <c r="C1217" s="362">
        <v>0</v>
      </c>
      <c r="D1217" s="362"/>
      <c r="E1217" s="321"/>
      <c r="F1217" s="434" t="str">
        <f t="shared" si="40"/>
        <v>否</v>
      </c>
    </row>
    <row r="1218" ht="20.1" customHeight="1" spans="1:6">
      <c r="A1218" s="435" t="s">
        <v>2192</v>
      </c>
      <c r="B1218" s="436" t="s">
        <v>2193</v>
      </c>
      <c r="C1218" s="362"/>
      <c r="D1218" s="362"/>
      <c r="E1218" s="321"/>
      <c r="F1218" s="434" t="str">
        <f t="shared" si="40"/>
        <v>否</v>
      </c>
    </row>
    <row r="1219" ht="20.1" customHeight="1" spans="1:6">
      <c r="A1219" s="435" t="s">
        <v>2194</v>
      </c>
      <c r="B1219" s="436" t="s">
        <v>2195</v>
      </c>
      <c r="C1219" s="362">
        <v>0</v>
      </c>
      <c r="D1219" s="362"/>
      <c r="E1219" s="321"/>
      <c r="F1219" s="434" t="str">
        <f t="shared" si="40"/>
        <v>否</v>
      </c>
    </row>
    <row r="1220" ht="20.1" customHeight="1" spans="1:6">
      <c r="A1220" s="433" t="s">
        <v>106</v>
      </c>
      <c r="B1220" s="228" t="s">
        <v>107</v>
      </c>
      <c r="C1220" s="358">
        <f>SUM(C1221,C1239,C1253,C1259,C1265,)</f>
        <v>412</v>
      </c>
      <c r="D1220" s="358">
        <f>SUM(D1221,D1239,D1253,D1259,D1265,)</f>
        <v>866</v>
      </c>
      <c r="E1220" s="321">
        <f>D1220/C1220-1</f>
        <v>1.102</v>
      </c>
      <c r="F1220" s="434" t="str">
        <f t="shared" si="40"/>
        <v>是</v>
      </c>
    </row>
    <row r="1221" ht="20.1" customHeight="1" spans="1:6">
      <c r="A1221" s="433" t="s">
        <v>2196</v>
      </c>
      <c r="B1221" s="228" t="s">
        <v>2197</v>
      </c>
      <c r="C1221" s="358">
        <f>SUM(C1222:C1238)</f>
        <v>285</v>
      </c>
      <c r="D1221" s="358">
        <f>SUM(D1222:D1238)</f>
        <v>335</v>
      </c>
      <c r="E1221" s="321">
        <f>D1221/C1221-1</f>
        <v>0.175</v>
      </c>
      <c r="F1221" s="434" t="str">
        <f t="shared" si="40"/>
        <v>是</v>
      </c>
    </row>
    <row r="1222" ht="20.1" customHeight="1" spans="1:6">
      <c r="A1222" s="435" t="s">
        <v>2198</v>
      </c>
      <c r="B1222" s="436" t="s">
        <v>138</v>
      </c>
      <c r="C1222" s="362"/>
      <c r="D1222" s="362"/>
      <c r="E1222" s="321"/>
      <c r="F1222" s="434" t="str">
        <f t="shared" si="40"/>
        <v>否</v>
      </c>
    </row>
    <row r="1223" ht="20.1" customHeight="1" spans="1:6">
      <c r="A1223" s="435" t="s">
        <v>2199</v>
      </c>
      <c r="B1223" s="436" t="s">
        <v>140</v>
      </c>
      <c r="C1223" s="362">
        <v>0</v>
      </c>
      <c r="D1223" s="362"/>
      <c r="E1223" s="321"/>
      <c r="F1223" s="434" t="str">
        <f t="shared" si="40"/>
        <v>否</v>
      </c>
    </row>
    <row r="1224" ht="20.1" customHeight="1" spans="1:6">
      <c r="A1224" s="435" t="s">
        <v>2200</v>
      </c>
      <c r="B1224" s="436" t="s">
        <v>142</v>
      </c>
      <c r="C1224" s="362"/>
      <c r="D1224" s="362"/>
      <c r="E1224" s="321"/>
      <c r="F1224" s="434" t="str">
        <f t="shared" si="40"/>
        <v>否</v>
      </c>
    </row>
    <row r="1225" ht="20.1" customHeight="1" spans="1:6">
      <c r="A1225" s="435" t="s">
        <v>2201</v>
      </c>
      <c r="B1225" s="436" t="s">
        <v>2202</v>
      </c>
      <c r="C1225" s="362">
        <v>0</v>
      </c>
      <c r="D1225" s="362"/>
      <c r="E1225" s="321"/>
      <c r="F1225" s="434" t="str">
        <f t="shared" ref="F1225:F1288" si="41">IF(LEN(A1225)=3,"是",IF(B1225&lt;&gt;"",IF(SUM(C1225:E1225)&lt;&gt;0,"是","否"),"是"))</f>
        <v>否</v>
      </c>
    </row>
    <row r="1226" ht="20.1" customHeight="1" spans="1:6">
      <c r="A1226" s="435" t="s">
        <v>2203</v>
      </c>
      <c r="B1226" s="436" t="s">
        <v>2204</v>
      </c>
      <c r="C1226" s="362">
        <v>0</v>
      </c>
      <c r="D1226" s="362"/>
      <c r="E1226" s="321"/>
      <c r="F1226" s="434" t="str">
        <f t="shared" si="41"/>
        <v>否</v>
      </c>
    </row>
    <row r="1227" ht="20.1" customHeight="1" spans="1:6">
      <c r="A1227" s="435" t="s">
        <v>2205</v>
      </c>
      <c r="B1227" s="436" t="s">
        <v>2206</v>
      </c>
      <c r="C1227" s="362"/>
      <c r="D1227" s="362"/>
      <c r="E1227" s="321"/>
      <c r="F1227" s="434" t="str">
        <f t="shared" si="41"/>
        <v>否</v>
      </c>
    </row>
    <row r="1228" ht="20.1" customHeight="1" spans="1:6">
      <c r="A1228" s="435" t="s">
        <v>2207</v>
      </c>
      <c r="B1228" s="436" t="s">
        <v>2208</v>
      </c>
      <c r="C1228" s="362">
        <v>0</v>
      </c>
      <c r="D1228" s="362"/>
      <c r="E1228" s="321"/>
      <c r="F1228" s="434" t="str">
        <f t="shared" si="41"/>
        <v>否</v>
      </c>
    </row>
    <row r="1229" ht="20.1" customHeight="1" spans="1:6">
      <c r="A1229" s="435" t="s">
        <v>2209</v>
      </c>
      <c r="B1229" s="436" t="s">
        <v>2210</v>
      </c>
      <c r="C1229" s="362">
        <v>5</v>
      </c>
      <c r="D1229" s="362">
        <v>14</v>
      </c>
      <c r="E1229" s="321">
        <f>D1229/C1229-1</f>
        <v>1.8</v>
      </c>
      <c r="F1229" s="434" t="str">
        <f t="shared" si="41"/>
        <v>是</v>
      </c>
    </row>
    <row r="1230" ht="20.1" customHeight="1" spans="1:6">
      <c r="A1230" s="435" t="s">
        <v>2211</v>
      </c>
      <c r="B1230" s="436" t="s">
        <v>2212</v>
      </c>
      <c r="C1230" s="362"/>
      <c r="D1230" s="362">
        <v>50</v>
      </c>
      <c r="E1230" s="321"/>
      <c r="F1230" s="434" t="str">
        <f t="shared" si="41"/>
        <v>是</v>
      </c>
    </row>
    <row r="1231" ht="20.1" customHeight="1" spans="1:6">
      <c r="A1231" s="435" t="s">
        <v>2213</v>
      </c>
      <c r="B1231" s="436" t="s">
        <v>2214</v>
      </c>
      <c r="C1231" s="362"/>
      <c r="D1231" s="362">
        <v>0</v>
      </c>
      <c r="E1231" s="321"/>
      <c r="F1231" s="434" t="str">
        <f t="shared" si="41"/>
        <v>否</v>
      </c>
    </row>
    <row r="1232" ht="20.1" customHeight="1" spans="1:6">
      <c r="A1232" s="435" t="s">
        <v>2215</v>
      </c>
      <c r="B1232" s="436" t="s">
        <v>2216</v>
      </c>
      <c r="C1232" s="362">
        <v>277</v>
      </c>
      <c r="D1232" s="362">
        <v>263</v>
      </c>
      <c r="E1232" s="321">
        <f>D1232/C1232-1</f>
        <v>-0.051</v>
      </c>
      <c r="F1232" s="434" t="str">
        <f t="shared" si="41"/>
        <v>是</v>
      </c>
    </row>
    <row r="1233" ht="20.1" customHeight="1" spans="1:6">
      <c r="A1233" s="435" t="s">
        <v>2217</v>
      </c>
      <c r="B1233" s="436" t="s">
        <v>2218</v>
      </c>
      <c r="C1233" s="362"/>
      <c r="D1233" s="362">
        <v>0</v>
      </c>
      <c r="E1233" s="321"/>
      <c r="F1233" s="434" t="str">
        <f t="shared" si="41"/>
        <v>否</v>
      </c>
    </row>
    <row r="1234" ht="20.1" customHeight="1" spans="1:6">
      <c r="A1234" s="437">
        <v>2220119</v>
      </c>
      <c r="B1234" s="441" t="s">
        <v>2219</v>
      </c>
      <c r="C1234" s="362"/>
      <c r="D1234" s="362">
        <v>0</v>
      </c>
      <c r="E1234" s="321"/>
      <c r="F1234" s="434" t="str">
        <f t="shared" si="41"/>
        <v>否</v>
      </c>
    </row>
    <row r="1235" ht="20.1" customHeight="1" spans="1:6">
      <c r="A1235" s="437">
        <v>2220120</v>
      </c>
      <c r="B1235" s="441" t="s">
        <v>2220</v>
      </c>
      <c r="C1235" s="362"/>
      <c r="D1235" s="362">
        <v>0</v>
      </c>
      <c r="E1235" s="321"/>
      <c r="F1235" s="434" t="str">
        <f t="shared" si="41"/>
        <v>否</v>
      </c>
    </row>
    <row r="1236" ht="20.1" customHeight="1" spans="1:6">
      <c r="A1236" s="437">
        <v>2220121</v>
      </c>
      <c r="B1236" s="441" t="s">
        <v>2221</v>
      </c>
      <c r="C1236" s="362"/>
      <c r="D1236" s="362">
        <v>0</v>
      </c>
      <c r="E1236" s="321"/>
      <c r="F1236" s="434" t="str">
        <f t="shared" si="41"/>
        <v>否</v>
      </c>
    </row>
    <row r="1237" ht="20.1" customHeight="1" spans="1:6">
      <c r="A1237" s="435" t="s">
        <v>2222</v>
      </c>
      <c r="B1237" s="436" t="s">
        <v>156</v>
      </c>
      <c r="C1237" s="362"/>
      <c r="D1237" s="362">
        <v>0</v>
      </c>
      <c r="E1237" s="321"/>
      <c r="F1237" s="434" t="str">
        <f t="shared" si="41"/>
        <v>否</v>
      </c>
    </row>
    <row r="1238" ht="20.1" customHeight="1" spans="1:6">
      <c r="A1238" s="435" t="s">
        <v>2223</v>
      </c>
      <c r="B1238" s="436" t="s">
        <v>2224</v>
      </c>
      <c r="C1238" s="362">
        <v>3</v>
      </c>
      <c r="D1238" s="362">
        <v>8</v>
      </c>
      <c r="E1238" s="321">
        <f>D1238/C1238-1</f>
        <v>1.667</v>
      </c>
      <c r="F1238" s="434" t="str">
        <f t="shared" si="41"/>
        <v>是</v>
      </c>
    </row>
    <row r="1239" ht="20.1" customHeight="1" spans="1:6">
      <c r="A1239" s="433" t="s">
        <v>2225</v>
      </c>
      <c r="B1239" s="228" t="s">
        <v>2226</v>
      </c>
      <c r="C1239" s="358">
        <f>SUM(C1240:C1252)</f>
        <v>0</v>
      </c>
      <c r="D1239" s="358"/>
      <c r="E1239" s="321"/>
      <c r="F1239" s="434" t="str">
        <f t="shared" si="41"/>
        <v>否</v>
      </c>
    </row>
    <row r="1240" ht="20.1" customHeight="1" spans="1:6">
      <c r="A1240" s="435" t="s">
        <v>2227</v>
      </c>
      <c r="B1240" s="436" t="s">
        <v>138</v>
      </c>
      <c r="C1240" s="362">
        <v>0</v>
      </c>
      <c r="D1240" s="362"/>
      <c r="E1240" s="321"/>
      <c r="F1240" s="434" t="str">
        <f t="shared" si="41"/>
        <v>否</v>
      </c>
    </row>
    <row r="1241" ht="20.1" customHeight="1" spans="1:6">
      <c r="A1241" s="435" t="s">
        <v>2228</v>
      </c>
      <c r="B1241" s="436" t="s">
        <v>140</v>
      </c>
      <c r="C1241" s="362">
        <v>0</v>
      </c>
      <c r="D1241" s="362"/>
      <c r="E1241" s="321"/>
      <c r="F1241" s="434" t="str">
        <f t="shared" si="41"/>
        <v>否</v>
      </c>
    </row>
    <row r="1242" ht="20.1" customHeight="1" spans="1:6">
      <c r="A1242" s="435" t="s">
        <v>2229</v>
      </c>
      <c r="B1242" s="436" t="s">
        <v>142</v>
      </c>
      <c r="C1242" s="362">
        <v>0</v>
      </c>
      <c r="D1242" s="362"/>
      <c r="E1242" s="321"/>
      <c r="F1242" s="434" t="str">
        <f t="shared" si="41"/>
        <v>否</v>
      </c>
    </row>
    <row r="1243" ht="20.1" customHeight="1" spans="1:6">
      <c r="A1243" s="435" t="s">
        <v>2230</v>
      </c>
      <c r="B1243" s="436" t="s">
        <v>2231</v>
      </c>
      <c r="C1243" s="362">
        <v>0</v>
      </c>
      <c r="D1243" s="362"/>
      <c r="E1243" s="321"/>
      <c r="F1243" s="434" t="str">
        <f t="shared" si="41"/>
        <v>否</v>
      </c>
    </row>
    <row r="1244" ht="20.1" customHeight="1" spans="1:6">
      <c r="A1244" s="435" t="s">
        <v>2232</v>
      </c>
      <c r="B1244" s="436" t="s">
        <v>2233</v>
      </c>
      <c r="C1244" s="362">
        <v>0</v>
      </c>
      <c r="D1244" s="362"/>
      <c r="E1244" s="321"/>
      <c r="F1244" s="434" t="str">
        <f t="shared" si="41"/>
        <v>否</v>
      </c>
    </row>
    <row r="1245" ht="20.1" customHeight="1" spans="1:6">
      <c r="A1245" s="435" t="s">
        <v>2234</v>
      </c>
      <c r="B1245" s="436" t="s">
        <v>2235</v>
      </c>
      <c r="C1245" s="362">
        <v>0</v>
      </c>
      <c r="D1245" s="362"/>
      <c r="E1245" s="321"/>
      <c r="F1245" s="434" t="str">
        <f t="shared" si="41"/>
        <v>否</v>
      </c>
    </row>
    <row r="1246" ht="20.1" customHeight="1" spans="1:6">
      <c r="A1246" s="435" t="s">
        <v>2236</v>
      </c>
      <c r="B1246" s="436" t="s">
        <v>2237</v>
      </c>
      <c r="C1246" s="362">
        <v>0</v>
      </c>
      <c r="D1246" s="362"/>
      <c r="E1246" s="321"/>
      <c r="F1246" s="434" t="str">
        <f t="shared" si="41"/>
        <v>否</v>
      </c>
    </row>
    <row r="1247" ht="20.1" customHeight="1" spans="1:6">
      <c r="A1247" s="435" t="s">
        <v>2238</v>
      </c>
      <c r="B1247" s="436" t="s">
        <v>2239</v>
      </c>
      <c r="C1247" s="362">
        <v>0</v>
      </c>
      <c r="D1247" s="362"/>
      <c r="E1247" s="321"/>
      <c r="F1247" s="434" t="str">
        <f t="shared" si="41"/>
        <v>否</v>
      </c>
    </row>
    <row r="1248" ht="20.1" customHeight="1" spans="1:6">
      <c r="A1248" s="435" t="s">
        <v>2240</v>
      </c>
      <c r="B1248" s="436" t="s">
        <v>2241</v>
      </c>
      <c r="C1248" s="362">
        <v>0</v>
      </c>
      <c r="D1248" s="362"/>
      <c r="E1248" s="321"/>
      <c r="F1248" s="434" t="str">
        <f t="shared" si="41"/>
        <v>否</v>
      </c>
    </row>
    <row r="1249" ht="20.1" customHeight="1" spans="1:6">
      <c r="A1249" s="435" t="s">
        <v>2242</v>
      </c>
      <c r="B1249" s="436" t="s">
        <v>2243</v>
      </c>
      <c r="C1249" s="362">
        <v>0</v>
      </c>
      <c r="D1249" s="362"/>
      <c r="E1249" s="321"/>
      <c r="F1249" s="434" t="str">
        <f t="shared" si="41"/>
        <v>否</v>
      </c>
    </row>
    <row r="1250" ht="20.1" customHeight="1" spans="1:6">
      <c r="A1250" s="435" t="s">
        <v>2244</v>
      </c>
      <c r="B1250" s="436" t="s">
        <v>2245</v>
      </c>
      <c r="C1250" s="362">
        <v>0</v>
      </c>
      <c r="D1250" s="362"/>
      <c r="E1250" s="321"/>
      <c r="F1250" s="434" t="str">
        <f t="shared" si="41"/>
        <v>否</v>
      </c>
    </row>
    <row r="1251" ht="20.1" customHeight="1" spans="1:6">
      <c r="A1251" s="435" t="s">
        <v>2246</v>
      </c>
      <c r="B1251" s="436" t="s">
        <v>156</v>
      </c>
      <c r="C1251" s="362"/>
      <c r="D1251" s="362"/>
      <c r="E1251" s="321"/>
      <c r="F1251" s="434" t="str">
        <f t="shared" si="41"/>
        <v>否</v>
      </c>
    </row>
    <row r="1252" ht="20.1" customHeight="1" spans="1:6">
      <c r="A1252" s="435" t="s">
        <v>2247</v>
      </c>
      <c r="B1252" s="436" t="s">
        <v>2248</v>
      </c>
      <c r="C1252" s="362"/>
      <c r="D1252" s="362"/>
      <c r="E1252" s="321"/>
      <c r="F1252" s="434" t="str">
        <f t="shared" si="41"/>
        <v>否</v>
      </c>
    </row>
    <row r="1253" ht="20.1" customHeight="1" spans="1:6">
      <c r="A1253" s="433" t="s">
        <v>2249</v>
      </c>
      <c r="B1253" s="228" t="s">
        <v>2250</v>
      </c>
      <c r="C1253" s="358">
        <f>SUM(C1254:C1258)</f>
        <v>0</v>
      </c>
      <c r="D1253" s="358"/>
      <c r="E1253" s="321"/>
      <c r="F1253" s="434" t="str">
        <f t="shared" si="41"/>
        <v>否</v>
      </c>
    </row>
    <row r="1254" ht="20.1" customHeight="1" spans="1:6">
      <c r="A1254" s="435" t="s">
        <v>2251</v>
      </c>
      <c r="B1254" s="436" t="s">
        <v>2252</v>
      </c>
      <c r="C1254" s="362">
        <v>0</v>
      </c>
      <c r="D1254" s="362"/>
      <c r="E1254" s="321"/>
      <c r="F1254" s="434" t="str">
        <f t="shared" si="41"/>
        <v>否</v>
      </c>
    </row>
    <row r="1255" ht="20.1" customHeight="1" spans="1:6">
      <c r="A1255" s="435" t="s">
        <v>2253</v>
      </c>
      <c r="B1255" s="436" t="s">
        <v>2254</v>
      </c>
      <c r="C1255" s="362">
        <v>0</v>
      </c>
      <c r="D1255" s="362"/>
      <c r="E1255" s="321"/>
      <c r="F1255" s="434" t="str">
        <f t="shared" si="41"/>
        <v>否</v>
      </c>
    </row>
    <row r="1256" ht="20.1" customHeight="1" spans="1:6">
      <c r="A1256" s="435" t="s">
        <v>2255</v>
      </c>
      <c r="B1256" s="436" t="s">
        <v>2256</v>
      </c>
      <c r="C1256" s="362">
        <v>0</v>
      </c>
      <c r="D1256" s="362"/>
      <c r="E1256" s="321"/>
      <c r="F1256" s="434" t="str">
        <f t="shared" si="41"/>
        <v>否</v>
      </c>
    </row>
    <row r="1257" ht="20.1" customHeight="1" spans="1:6">
      <c r="A1257" s="437">
        <v>2220305</v>
      </c>
      <c r="B1257" s="441" t="s">
        <v>2257</v>
      </c>
      <c r="C1257" s="362">
        <v>0</v>
      </c>
      <c r="D1257" s="362"/>
      <c r="E1257" s="321"/>
      <c r="F1257" s="434" t="str">
        <f t="shared" si="41"/>
        <v>否</v>
      </c>
    </row>
    <row r="1258" ht="20.1" customHeight="1" spans="1:6">
      <c r="A1258" s="435" t="s">
        <v>2258</v>
      </c>
      <c r="B1258" s="436" t="s">
        <v>2259</v>
      </c>
      <c r="C1258" s="362">
        <v>0</v>
      </c>
      <c r="D1258" s="362"/>
      <c r="E1258" s="321"/>
      <c r="F1258" s="434" t="str">
        <f t="shared" si="41"/>
        <v>否</v>
      </c>
    </row>
    <row r="1259" ht="20.1" customHeight="1" spans="1:6">
      <c r="A1259" s="433" t="s">
        <v>2260</v>
      </c>
      <c r="B1259" s="228" t="s">
        <v>2261</v>
      </c>
      <c r="C1259" s="358">
        <f>SUM(C1260:C1264)</f>
        <v>127</v>
      </c>
      <c r="D1259" s="358">
        <f>SUM(D1260:D1264)</f>
        <v>495</v>
      </c>
      <c r="E1259" s="321">
        <f>D1259/C1259-1</f>
        <v>2.898</v>
      </c>
      <c r="F1259" s="434" t="str">
        <f t="shared" si="41"/>
        <v>是</v>
      </c>
    </row>
    <row r="1260" ht="20.1" customHeight="1" spans="1:6">
      <c r="A1260" s="435" t="s">
        <v>2262</v>
      </c>
      <c r="B1260" s="436" t="s">
        <v>2263</v>
      </c>
      <c r="C1260" s="362">
        <v>127</v>
      </c>
      <c r="D1260" s="362">
        <v>300</v>
      </c>
      <c r="E1260" s="321">
        <f>D1260/C1260-1</f>
        <v>1.362</v>
      </c>
      <c r="F1260" s="434" t="str">
        <f t="shared" si="41"/>
        <v>是</v>
      </c>
    </row>
    <row r="1261" ht="20.1" customHeight="1" spans="1:6">
      <c r="A1261" s="435" t="s">
        <v>2264</v>
      </c>
      <c r="B1261" s="436" t="s">
        <v>2265</v>
      </c>
      <c r="C1261" s="362"/>
      <c r="D1261" s="362">
        <v>195</v>
      </c>
      <c r="E1261" s="321"/>
      <c r="F1261" s="434" t="str">
        <f t="shared" si="41"/>
        <v>是</v>
      </c>
    </row>
    <row r="1262" ht="20.1" customHeight="1" spans="1:6">
      <c r="A1262" s="435" t="s">
        <v>2266</v>
      </c>
      <c r="B1262" s="436" t="s">
        <v>2267</v>
      </c>
      <c r="C1262" s="362">
        <v>0</v>
      </c>
      <c r="D1262" s="362"/>
      <c r="E1262" s="321"/>
      <c r="F1262" s="434" t="str">
        <f t="shared" si="41"/>
        <v>否</v>
      </c>
    </row>
    <row r="1263" ht="20.1" customHeight="1" spans="1:6">
      <c r="A1263" s="435" t="s">
        <v>2268</v>
      </c>
      <c r="B1263" s="436" t="s">
        <v>2269</v>
      </c>
      <c r="C1263" s="362">
        <v>0</v>
      </c>
      <c r="D1263" s="362"/>
      <c r="E1263" s="321"/>
      <c r="F1263" s="434" t="str">
        <f t="shared" si="41"/>
        <v>否</v>
      </c>
    </row>
    <row r="1264" ht="20.1" customHeight="1" spans="1:6">
      <c r="A1264" s="435" t="s">
        <v>2270</v>
      </c>
      <c r="B1264" s="436" t="s">
        <v>2271</v>
      </c>
      <c r="C1264" s="362"/>
      <c r="D1264" s="362"/>
      <c r="E1264" s="321"/>
      <c r="F1264" s="434" t="str">
        <f t="shared" si="41"/>
        <v>否</v>
      </c>
    </row>
    <row r="1265" ht="20.1" customHeight="1" spans="1:6">
      <c r="A1265" s="433" t="s">
        <v>2272</v>
      </c>
      <c r="B1265" s="228" t="s">
        <v>2273</v>
      </c>
      <c r="C1265" s="358">
        <f>SUM(C1273:C1277)</f>
        <v>0</v>
      </c>
      <c r="D1265" s="358">
        <f>SUM(D1273:D1277)</f>
        <v>36</v>
      </c>
      <c r="E1265" s="321"/>
      <c r="F1265" s="434" t="str">
        <f t="shared" si="41"/>
        <v>是</v>
      </c>
    </row>
    <row r="1266" ht="20.1" customHeight="1" spans="1:6">
      <c r="A1266" s="435" t="s">
        <v>2274</v>
      </c>
      <c r="B1266" s="436" t="s">
        <v>2275</v>
      </c>
      <c r="C1266" s="362">
        <v>0</v>
      </c>
      <c r="D1266" s="362"/>
      <c r="E1266" s="321"/>
      <c r="F1266" s="434" t="str">
        <f t="shared" si="41"/>
        <v>否</v>
      </c>
    </row>
    <row r="1267" ht="20.1" customHeight="1" spans="1:6">
      <c r="A1267" s="435" t="s">
        <v>2276</v>
      </c>
      <c r="B1267" s="436" t="s">
        <v>2277</v>
      </c>
      <c r="C1267" s="362">
        <v>0</v>
      </c>
      <c r="D1267" s="362"/>
      <c r="E1267" s="321"/>
      <c r="F1267" s="434" t="str">
        <f t="shared" si="41"/>
        <v>否</v>
      </c>
    </row>
    <row r="1268" ht="20.1" customHeight="1" spans="1:6">
      <c r="A1268" s="435" t="s">
        <v>2278</v>
      </c>
      <c r="B1268" s="436" t="s">
        <v>2279</v>
      </c>
      <c r="C1268" s="362">
        <v>0</v>
      </c>
      <c r="D1268" s="362"/>
      <c r="E1268" s="321"/>
      <c r="F1268" s="434" t="str">
        <f t="shared" si="41"/>
        <v>否</v>
      </c>
    </row>
    <row r="1269" ht="20.1" customHeight="1" spans="1:6">
      <c r="A1269" s="435" t="s">
        <v>2280</v>
      </c>
      <c r="B1269" s="436" t="s">
        <v>2281</v>
      </c>
      <c r="C1269" s="362">
        <v>0</v>
      </c>
      <c r="D1269" s="362"/>
      <c r="E1269" s="321"/>
      <c r="F1269" s="434" t="str">
        <f t="shared" si="41"/>
        <v>否</v>
      </c>
    </row>
    <row r="1270" ht="20.1" customHeight="1" spans="1:6">
      <c r="A1270" s="435" t="s">
        <v>2282</v>
      </c>
      <c r="B1270" s="436" t="s">
        <v>2283</v>
      </c>
      <c r="C1270" s="362">
        <v>0</v>
      </c>
      <c r="D1270" s="362"/>
      <c r="E1270" s="321"/>
      <c r="F1270" s="434" t="str">
        <f t="shared" si="41"/>
        <v>否</v>
      </c>
    </row>
    <row r="1271" ht="20.1" customHeight="1" spans="1:6">
      <c r="A1271" s="435" t="s">
        <v>2284</v>
      </c>
      <c r="B1271" s="436" t="s">
        <v>2285</v>
      </c>
      <c r="C1271" s="362">
        <v>0</v>
      </c>
      <c r="D1271" s="362"/>
      <c r="E1271" s="321"/>
      <c r="F1271" s="434" t="str">
        <f t="shared" si="41"/>
        <v>否</v>
      </c>
    </row>
    <row r="1272" ht="20.1" customHeight="1" spans="1:6">
      <c r="A1272" s="435" t="s">
        <v>2286</v>
      </c>
      <c r="B1272" s="436" t="s">
        <v>2287</v>
      </c>
      <c r="C1272" s="362">
        <v>0</v>
      </c>
      <c r="D1272" s="362"/>
      <c r="E1272" s="321"/>
      <c r="F1272" s="434" t="str">
        <f t="shared" si="41"/>
        <v>否</v>
      </c>
    </row>
    <row r="1273" ht="20.1" customHeight="1" spans="1:6">
      <c r="A1273" s="435" t="s">
        <v>2288</v>
      </c>
      <c r="B1273" s="436" t="s">
        <v>2289</v>
      </c>
      <c r="C1273" s="362"/>
      <c r="D1273" s="362"/>
      <c r="E1273" s="321"/>
      <c r="F1273" s="434" t="str">
        <f t="shared" si="41"/>
        <v>否</v>
      </c>
    </row>
    <row r="1274" ht="20.1" customHeight="1" spans="1:6">
      <c r="A1274" s="435" t="s">
        <v>2290</v>
      </c>
      <c r="B1274" s="436" t="s">
        <v>2291</v>
      </c>
      <c r="C1274" s="362"/>
      <c r="D1274" s="362"/>
      <c r="E1274" s="321"/>
      <c r="F1274" s="434" t="str">
        <f t="shared" si="41"/>
        <v>否</v>
      </c>
    </row>
    <row r="1275" ht="20.1" customHeight="1" spans="1:6">
      <c r="A1275" s="435" t="s">
        <v>2292</v>
      </c>
      <c r="B1275" s="436" t="s">
        <v>2293</v>
      </c>
      <c r="C1275" s="362">
        <v>0</v>
      </c>
      <c r="D1275" s="362"/>
      <c r="E1275" s="321"/>
      <c r="F1275" s="434" t="str">
        <f t="shared" si="41"/>
        <v>否</v>
      </c>
    </row>
    <row r="1276" ht="20.1" customHeight="1" spans="1:6">
      <c r="A1276" s="436">
        <v>2220511</v>
      </c>
      <c r="B1276" s="436" t="s">
        <v>2294</v>
      </c>
      <c r="C1276" s="362">
        <v>0</v>
      </c>
      <c r="D1276" s="362">
        <v>36</v>
      </c>
      <c r="E1276" s="321"/>
      <c r="F1276" s="434" t="str">
        <f t="shared" si="41"/>
        <v>是</v>
      </c>
    </row>
    <row r="1277" ht="20.1" customHeight="1" spans="1:6">
      <c r="A1277" s="435" t="s">
        <v>2295</v>
      </c>
      <c r="B1277" s="436" t="s">
        <v>2296</v>
      </c>
      <c r="C1277" s="362">
        <v>0</v>
      </c>
      <c r="D1277" s="362"/>
      <c r="E1277" s="321"/>
      <c r="F1277" s="434" t="str">
        <f t="shared" si="41"/>
        <v>否</v>
      </c>
    </row>
    <row r="1278" ht="20.1" customHeight="1" spans="1:6">
      <c r="A1278" s="433" t="s">
        <v>108</v>
      </c>
      <c r="B1278" s="228" t="s">
        <v>109</v>
      </c>
      <c r="C1278" s="358">
        <f>SUM(C1279,C1291,C1297,C1303,C1311,C1324,C1328,C1334)</f>
        <v>2334</v>
      </c>
      <c r="D1278" s="358">
        <f>SUM(D1279,D1291,D1297,D1303,D1311,D1324,D1328,D1334)</f>
        <v>3497</v>
      </c>
      <c r="E1278" s="321">
        <f>D1278/C1278-1</f>
        <v>0.498</v>
      </c>
      <c r="F1278" s="434" t="str">
        <f t="shared" si="41"/>
        <v>是</v>
      </c>
    </row>
    <row r="1279" ht="20.1" customHeight="1" spans="1:6">
      <c r="A1279" s="433" t="s">
        <v>2297</v>
      </c>
      <c r="B1279" s="228" t="s">
        <v>2298</v>
      </c>
      <c r="C1279" s="358">
        <f>SUM(C1280:C1290)</f>
        <v>821</v>
      </c>
      <c r="D1279" s="358">
        <f>SUM(D1280:D1290)</f>
        <v>865</v>
      </c>
      <c r="E1279" s="321">
        <f>D1279/C1279-1</f>
        <v>0.054</v>
      </c>
      <c r="F1279" s="434" t="str">
        <f t="shared" si="41"/>
        <v>是</v>
      </c>
    </row>
    <row r="1280" s="162" customFormat="1" ht="20.1" customHeight="1" spans="1:6">
      <c r="A1280" s="435" t="s">
        <v>2299</v>
      </c>
      <c r="B1280" s="436" t="s">
        <v>138</v>
      </c>
      <c r="C1280" s="362"/>
      <c r="D1280" s="362"/>
      <c r="E1280" s="321"/>
      <c r="F1280" s="434" t="str">
        <f t="shared" si="41"/>
        <v>否</v>
      </c>
    </row>
    <row r="1281" ht="20.1" customHeight="1" spans="1:6">
      <c r="A1281" s="435" t="s">
        <v>2300</v>
      </c>
      <c r="B1281" s="436" t="s">
        <v>140</v>
      </c>
      <c r="C1281" s="362"/>
      <c r="D1281" s="362"/>
      <c r="E1281" s="321"/>
      <c r="F1281" s="434" t="str">
        <f t="shared" si="41"/>
        <v>否</v>
      </c>
    </row>
    <row r="1282" ht="20.1" customHeight="1" spans="1:6">
      <c r="A1282" s="435" t="s">
        <v>2301</v>
      </c>
      <c r="B1282" s="436" t="s">
        <v>142</v>
      </c>
      <c r="C1282" s="362"/>
      <c r="D1282" s="362"/>
      <c r="E1282" s="321"/>
      <c r="F1282" s="434" t="str">
        <f t="shared" si="41"/>
        <v>否</v>
      </c>
    </row>
    <row r="1283" ht="20.1" customHeight="1" spans="1:6">
      <c r="A1283" s="435" t="s">
        <v>2302</v>
      </c>
      <c r="B1283" s="436" t="s">
        <v>2303</v>
      </c>
      <c r="C1283" s="362"/>
      <c r="D1283" s="362">
        <v>39</v>
      </c>
      <c r="E1283" s="321"/>
      <c r="F1283" s="434" t="str">
        <f t="shared" si="41"/>
        <v>是</v>
      </c>
    </row>
    <row r="1284" ht="20.1" customHeight="1" spans="1:6">
      <c r="A1284" s="435" t="s">
        <v>2304</v>
      </c>
      <c r="B1284" s="436" t="s">
        <v>2305</v>
      </c>
      <c r="C1284" s="362"/>
      <c r="D1284" s="362"/>
      <c r="E1284" s="321"/>
      <c r="F1284" s="434" t="str">
        <f t="shared" si="41"/>
        <v>否</v>
      </c>
    </row>
    <row r="1285" ht="20.1" customHeight="1" spans="1:6">
      <c r="A1285" s="435" t="s">
        <v>2306</v>
      </c>
      <c r="B1285" s="436" t="s">
        <v>2307</v>
      </c>
      <c r="C1285" s="362">
        <v>808</v>
      </c>
      <c r="D1285" s="362">
        <v>770</v>
      </c>
      <c r="E1285" s="321">
        <f>D1285/C1285-1</f>
        <v>-0.047</v>
      </c>
      <c r="F1285" s="434" t="str">
        <f t="shared" si="41"/>
        <v>是</v>
      </c>
    </row>
    <row r="1286" ht="20.1" customHeight="1" spans="1:6">
      <c r="A1286" s="435" t="s">
        <v>2308</v>
      </c>
      <c r="B1286" s="436" t="s">
        <v>2309</v>
      </c>
      <c r="C1286" s="438"/>
      <c r="D1286" s="438"/>
      <c r="E1286" s="321"/>
      <c r="F1286" s="434" t="str">
        <f t="shared" si="41"/>
        <v>否</v>
      </c>
    </row>
    <row r="1287" ht="20.1" customHeight="1" spans="1:6">
      <c r="A1287" s="435" t="s">
        <v>2310</v>
      </c>
      <c r="B1287" s="436" t="s">
        <v>2311</v>
      </c>
      <c r="C1287" s="362"/>
      <c r="D1287" s="362">
        <v>20</v>
      </c>
      <c r="E1287" s="321"/>
      <c r="F1287" s="434" t="str">
        <f t="shared" si="41"/>
        <v>是</v>
      </c>
    </row>
    <row r="1288" ht="20.1" customHeight="1" spans="1:6">
      <c r="A1288" s="435" t="s">
        <v>2312</v>
      </c>
      <c r="B1288" s="436" t="s">
        <v>2313</v>
      </c>
      <c r="C1288" s="362">
        <v>13</v>
      </c>
      <c r="D1288" s="362">
        <v>36</v>
      </c>
      <c r="E1288" s="321">
        <f>D1288/C1288-1</f>
        <v>1.769</v>
      </c>
      <c r="F1288" s="434" t="str">
        <f t="shared" si="41"/>
        <v>是</v>
      </c>
    </row>
    <row r="1289" ht="20.1" customHeight="1" spans="1:6">
      <c r="A1289" s="435" t="s">
        <v>2314</v>
      </c>
      <c r="B1289" s="436" t="s">
        <v>156</v>
      </c>
      <c r="C1289" s="362"/>
      <c r="D1289" s="362"/>
      <c r="E1289" s="321"/>
      <c r="F1289" s="434" t="str">
        <f t="shared" ref="F1289:F1347" si="42">IF(LEN(A1289)=3,"是",IF(B1289&lt;&gt;"",IF(SUM(C1289:E1289)&lt;&gt;0,"是","否"),"是"))</f>
        <v>否</v>
      </c>
    </row>
    <row r="1290" ht="20.1" customHeight="1" spans="1:6">
      <c r="A1290" s="435" t="s">
        <v>2315</v>
      </c>
      <c r="B1290" s="436" t="s">
        <v>2316</v>
      </c>
      <c r="C1290" s="362"/>
      <c r="D1290" s="362"/>
      <c r="E1290" s="321"/>
      <c r="F1290" s="434" t="str">
        <f t="shared" si="42"/>
        <v>否</v>
      </c>
    </row>
    <row r="1291" ht="20.1" customHeight="1" spans="1:6">
      <c r="A1291" s="433" t="s">
        <v>2317</v>
      </c>
      <c r="B1291" s="228" t="s">
        <v>2318</v>
      </c>
      <c r="C1291" s="358">
        <f>SUM(C1292:C1296)</f>
        <v>425</v>
      </c>
      <c r="D1291" s="358">
        <f>SUM(D1292:D1296)</f>
        <v>924</v>
      </c>
      <c r="E1291" s="321">
        <f>D1291/C1291-1</f>
        <v>1.174</v>
      </c>
      <c r="F1291" s="434" t="str">
        <f t="shared" si="42"/>
        <v>是</v>
      </c>
    </row>
    <row r="1292" ht="20.1" customHeight="1" spans="1:6">
      <c r="A1292" s="435" t="s">
        <v>2319</v>
      </c>
      <c r="B1292" s="436" t="s">
        <v>138</v>
      </c>
      <c r="C1292" s="362">
        <v>425</v>
      </c>
      <c r="D1292" s="362">
        <v>904</v>
      </c>
      <c r="E1292" s="321">
        <f>D1292/C1292-1</f>
        <v>1.127</v>
      </c>
      <c r="F1292" s="434" t="str">
        <f t="shared" si="42"/>
        <v>是</v>
      </c>
    </row>
    <row r="1293" ht="20.1" customHeight="1" spans="1:6">
      <c r="A1293" s="435" t="s">
        <v>2320</v>
      </c>
      <c r="B1293" s="436" t="s">
        <v>140</v>
      </c>
      <c r="C1293" s="362"/>
      <c r="D1293" s="362"/>
      <c r="E1293" s="321"/>
      <c r="F1293" s="434" t="str">
        <f t="shared" si="42"/>
        <v>否</v>
      </c>
    </row>
    <row r="1294" ht="20.1" customHeight="1" spans="1:6">
      <c r="A1294" s="435" t="s">
        <v>2321</v>
      </c>
      <c r="B1294" s="436" t="s">
        <v>142</v>
      </c>
      <c r="C1294" s="362"/>
      <c r="D1294" s="362"/>
      <c r="E1294" s="321"/>
      <c r="F1294" s="434" t="str">
        <f t="shared" si="42"/>
        <v>否</v>
      </c>
    </row>
    <row r="1295" ht="20.1" customHeight="1" spans="1:6">
      <c r="A1295" s="435" t="s">
        <v>2322</v>
      </c>
      <c r="B1295" s="436" t="s">
        <v>2323</v>
      </c>
      <c r="C1295" s="362"/>
      <c r="D1295" s="362"/>
      <c r="E1295" s="321"/>
      <c r="F1295" s="434" t="str">
        <f t="shared" si="42"/>
        <v>否</v>
      </c>
    </row>
    <row r="1296" ht="20.1" customHeight="1" spans="1:6">
      <c r="A1296" s="435" t="s">
        <v>2324</v>
      </c>
      <c r="B1296" s="436" t="s">
        <v>2325</v>
      </c>
      <c r="C1296" s="362"/>
      <c r="D1296" s="362">
        <v>20</v>
      </c>
      <c r="E1296" s="321"/>
      <c r="F1296" s="434" t="str">
        <f t="shared" si="42"/>
        <v>是</v>
      </c>
    </row>
    <row r="1297" ht="20.1" customHeight="1" spans="1:6">
      <c r="A1297" s="433" t="s">
        <v>2326</v>
      </c>
      <c r="B1297" s="228" t="s">
        <v>2327</v>
      </c>
      <c r="C1297" s="358">
        <f>SUM(C1298:C1302)</f>
        <v>0</v>
      </c>
      <c r="D1297" s="358"/>
      <c r="E1297" s="321"/>
      <c r="F1297" s="434" t="str">
        <f t="shared" si="42"/>
        <v>否</v>
      </c>
    </row>
    <row r="1298" ht="20.1" customHeight="1" spans="1:6">
      <c r="A1298" s="435" t="s">
        <v>2328</v>
      </c>
      <c r="B1298" s="436" t="s">
        <v>138</v>
      </c>
      <c r="C1298" s="362"/>
      <c r="D1298" s="362"/>
      <c r="E1298" s="321"/>
      <c r="F1298" s="434" t="str">
        <f t="shared" si="42"/>
        <v>否</v>
      </c>
    </row>
    <row r="1299" ht="20.1" customHeight="1" spans="1:6">
      <c r="A1299" s="435" t="s">
        <v>2329</v>
      </c>
      <c r="B1299" s="436" t="s">
        <v>140</v>
      </c>
      <c r="C1299" s="362">
        <v>0</v>
      </c>
      <c r="D1299" s="362"/>
      <c r="E1299" s="321"/>
      <c r="F1299" s="434" t="str">
        <f t="shared" si="42"/>
        <v>否</v>
      </c>
    </row>
    <row r="1300" ht="20.1" customHeight="1" spans="1:6">
      <c r="A1300" s="435" t="s">
        <v>2330</v>
      </c>
      <c r="B1300" s="436" t="s">
        <v>142</v>
      </c>
      <c r="C1300" s="362">
        <v>0</v>
      </c>
      <c r="D1300" s="362"/>
      <c r="E1300" s="321"/>
      <c r="F1300" s="434" t="str">
        <f t="shared" si="42"/>
        <v>否</v>
      </c>
    </row>
    <row r="1301" ht="20.1" customHeight="1" spans="1:6">
      <c r="A1301" s="435" t="s">
        <v>2331</v>
      </c>
      <c r="B1301" s="436" t="s">
        <v>2332</v>
      </c>
      <c r="C1301" s="362"/>
      <c r="D1301" s="362"/>
      <c r="E1301" s="321"/>
      <c r="F1301" s="434" t="str">
        <f t="shared" si="42"/>
        <v>否</v>
      </c>
    </row>
    <row r="1302" ht="20.1" customHeight="1" spans="1:6">
      <c r="A1302" s="435" t="s">
        <v>2333</v>
      </c>
      <c r="B1302" s="436" t="s">
        <v>2334</v>
      </c>
      <c r="C1302" s="362"/>
      <c r="D1302" s="362"/>
      <c r="E1302" s="321"/>
      <c r="F1302" s="434" t="str">
        <f t="shared" si="42"/>
        <v>否</v>
      </c>
    </row>
    <row r="1303" ht="20.1" customHeight="1" spans="1:6">
      <c r="A1303" s="433" t="s">
        <v>2335</v>
      </c>
      <c r="B1303" s="228" t="s">
        <v>2336</v>
      </c>
      <c r="C1303" s="358">
        <f>SUM(C1304:C1310)</f>
        <v>0</v>
      </c>
      <c r="D1303" s="358"/>
      <c r="E1303" s="321"/>
      <c r="F1303" s="434" t="str">
        <f t="shared" si="42"/>
        <v>否</v>
      </c>
    </row>
    <row r="1304" ht="20.1" customHeight="1" spans="1:6">
      <c r="A1304" s="435" t="s">
        <v>2337</v>
      </c>
      <c r="B1304" s="436" t="s">
        <v>138</v>
      </c>
      <c r="C1304" s="362">
        <v>0</v>
      </c>
      <c r="D1304" s="362"/>
      <c r="E1304" s="321"/>
      <c r="F1304" s="434" t="str">
        <f t="shared" si="42"/>
        <v>否</v>
      </c>
    </row>
    <row r="1305" ht="20.1" customHeight="1" spans="1:6">
      <c r="A1305" s="435" t="s">
        <v>2338</v>
      </c>
      <c r="B1305" s="436" t="s">
        <v>140</v>
      </c>
      <c r="C1305" s="362">
        <v>0</v>
      </c>
      <c r="D1305" s="362"/>
      <c r="E1305" s="321"/>
      <c r="F1305" s="434" t="str">
        <f t="shared" si="42"/>
        <v>否</v>
      </c>
    </row>
    <row r="1306" ht="20.1" customHeight="1" spans="1:6">
      <c r="A1306" s="435" t="s">
        <v>2339</v>
      </c>
      <c r="B1306" s="436" t="s">
        <v>142</v>
      </c>
      <c r="C1306" s="362">
        <v>0</v>
      </c>
      <c r="D1306" s="362"/>
      <c r="E1306" s="321"/>
      <c r="F1306" s="434" t="str">
        <f t="shared" si="42"/>
        <v>否</v>
      </c>
    </row>
    <row r="1307" ht="20.1" customHeight="1" spans="1:6">
      <c r="A1307" s="435" t="s">
        <v>2340</v>
      </c>
      <c r="B1307" s="436" t="s">
        <v>2341</v>
      </c>
      <c r="C1307" s="362"/>
      <c r="D1307" s="362"/>
      <c r="E1307" s="321"/>
      <c r="F1307" s="434" t="str">
        <f t="shared" si="42"/>
        <v>否</v>
      </c>
    </row>
    <row r="1308" ht="20.1" customHeight="1" spans="1:6">
      <c r="A1308" s="435" t="s">
        <v>2342</v>
      </c>
      <c r="B1308" s="436" t="s">
        <v>2343</v>
      </c>
      <c r="C1308" s="362"/>
      <c r="D1308" s="362"/>
      <c r="E1308" s="321"/>
      <c r="F1308" s="434" t="str">
        <f t="shared" si="42"/>
        <v>否</v>
      </c>
    </row>
    <row r="1309" ht="20.1" customHeight="1" spans="1:6">
      <c r="A1309" s="435" t="s">
        <v>2344</v>
      </c>
      <c r="B1309" s="436" t="s">
        <v>156</v>
      </c>
      <c r="C1309" s="362"/>
      <c r="D1309" s="362"/>
      <c r="E1309" s="321"/>
      <c r="F1309" s="434" t="str">
        <f t="shared" si="42"/>
        <v>否</v>
      </c>
    </row>
    <row r="1310" ht="20.1" customHeight="1" spans="1:6">
      <c r="A1310" s="435" t="s">
        <v>2345</v>
      </c>
      <c r="B1310" s="436" t="s">
        <v>2346</v>
      </c>
      <c r="C1310" s="362">
        <v>0</v>
      </c>
      <c r="D1310" s="362"/>
      <c r="E1310" s="321"/>
      <c r="F1310" s="434" t="str">
        <f t="shared" si="42"/>
        <v>否</v>
      </c>
    </row>
    <row r="1311" ht="20.1" customHeight="1" spans="1:6">
      <c r="A1311" s="433" t="s">
        <v>2347</v>
      </c>
      <c r="B1311" s="228" t="s">
        <v>2348</v>
      </c>
      <c r="C1311" s="358">
        <f>SUM(C1312:C1323)</f>
        <v>21</v>
      </c>
      <c r="D1311" s="358">
        <f>SUM(D1312:D1323)</f>
        <v>49</v>
      </c>
      <c r="E1311" s="321">
        <f>D1311/C1311-1</f>
        <v>1.333</v>
      </c>
      <c r="F1311" s="434" t="str">
        <f t="shared" si="42"/>
        <v>是</v>
      </c>
    </row>
    <row r="1312" ht="20.1" customHeight="1" spans="1:6">
      <c r="A1312" s="435" t="s">
        <v>2349</v>
      </c>
      <c r="B1312" s="436" t="s">
        <v>138</v>
      </c>
      <c r="C1312" s="362">
        <v>15</v>
      </c>
      <c r="D1312" s="362">
        <v>20</v>
      </c>
      <c r="E1312" s="321">
        <f>D1312/C1312-1</f>
        <v>0.333</v>
      </c>
      <c r="F1312" s="434" t="str">
        <f t="shared" si="42"/>
        <v>是</v>
      </c>
    </row>
    <row r="1313" ht="20.1" customHeight="1" spans="1:6">
      <c r="A1313" s="435" t="s">
        <v>2350</v>
      </c>
      <c r="B1313" s="436" t="s">
        <v>140</v>
      </c>
      <c r="C1313" s="362">
        <v>0</v>
      </c>
      <c r="D1313" s="362">
        <v>0</v>
      </c>
      <c r="E1313" s="321"/>
      <c r="F1313" s="434" t="str">
        <f t="shared" si="42"/>
        <v>否</v>
      </c>
    </row>
    <row r="1314" ht="20.1" customHeight="1" spans="1:6">
      <c r="A1314" s="435" t="s">
        <v>2351</v>
      </c>
      <c r="B1314" s="436" t="s">
        <v>142</v>
      </c>
      <c r="C1314" s="362">
        <v>0</v>
      </c>
      <c r="D1314" s="362">
        <v>0</v>
      </c>
      <c r="E1314" s="321"/>
      <c r="F1314" s="434" t="str">
        <f t="shared" si="42"/>
        <v>否</v>
      </c>
    </row>
    <row r="1315" ht="20.1" customHeight="1" spans="1:6">
      <c r="A1315" s="435" t="s">
        <v>2352</v>
      </c>
      <c r="B1315" s="436" t="s">
        <v>2353</v>
      </c>
      <c r="C1315" s="362">
        <v>0</v>
      </c>
      <c r="D1315" s="362">
        <v>0</v>
      </c>
      <c r="E1315" s="321"/>
      <c r="F1315" s="434" t="str">
        <f t="shared" si="42"/>
        <v>否</v>
      </c>
    </row>
    <row r="1316" ht="20.1" customHeight="1" spans="1:6">
      <c r="A1316" s="435" t="s">
        <v>2354</v>
      </c>
      <c r="B1316" s="436" t="s">
        <v>2355</v>
      </c>
      <c r="C1316" s="362">
        <v>6</v>
      </c>
      <c r="D1316" s="362">
        <v>14</v>
      </c>
      <c r="E1316" s="321">
        <f>D1316/C1316-1</f>
        <v>1.333</v>
      </c>
      <c r="F1316" s="434" t="str">
        <f t="shared" si="42"/>
        <v>是</v>
      </c>
    </row>
    <row r="1317" ht="20.1" customHeight="1" spans="1:6">
      <c r="A1317" s="435" t="s">
        <v>2356</v>
      </c>
      <c r="B1317" s="436" t="s">
        <v>2357</v>
      </c>
      <c r="C1317" s="362"/>
      <c r="D1317" s="362">
        <v>15</v>
      </c>
      <c r="E1317" s="321"/>
      <c r="F1317" s="434" t="str">
        <f t="shared" si="42"/>
        <v>是</v>
      </c>
    </row>
    <row r="1318" ht="20.1" customHeight="1" spans="1:6">
      <c r="A1318" s="435" t="s">
        <v>2358</v>
      </c>
      <c r="B1318" s="436" t="s">
        <v>2359</v>
      </c>
      <c r="C1318" s="362"/>
      <c r="D1318" s="362"/>
      <c r="E1318" s="321"/>
      <c r="F1318" s="434" t="str">
        <f t="shared" si="42"/>
        <v>否</v>
      </c>
    </row>
    <row r="1319" ht="20.1" customHeight="1" spans="1:6">
      <c r="A1319" s="435" t="s">
        <v>2360</v>
      </c>
      <c r="B1319" s="436" t="s">
        <v>2361</v>
      </c>
      <c r="C1319" s="362"/>
      <c r="D1319" s="362"/>
      <c r="E1319" s="321"/>
      <c r="F1319" s="434" t="str">
        <f t="shared" si="42"/>
        <v>否</v>
      </c>
    </row>
    <row r="1320" ht="20.1" customHeight="1" spans="1:6">
      <c r="A1320" s="435" t="s">
        <v>2362</v>
      </c>
      <c r="B1320" s="436" t="s">
        <v>2363</v>
      </c>
      <c r="C1320" s="362"/>
      <c r="D1320" s="362"/>
      <c r="E1320" s="321"/>
      <c r="F1320" s="434" t="str">
        <f t="shared" si="42"/>
        <v>否</v>
      </c>
    </row>
    <row r="1321" ht="20.1" customHeight="1" spans="1:6">
      <c r="A1321" s="435" t="s">
        <v>2364</v>
      </c>
      <c r="B1321" s="436" t="s">
        <v>2365</v>
      </c>
      <c r="C1321" s="362"/>
      <c r="D1321" s="362"/>
      <c r="E1321" s="321"/>
      <c r="F1321" s="434" t="str">
        <f t="shared" si="42"/>
        <v>否</v>
      </c>
    </row>
    <row r="1322" ht="20.1" customHeight="1" spans="1:6">
      <c r="A1322" s="435" t="s">
        <v>2366</v>
      </c>
      <c r="B1322" s="436" t="s">
        <v>2367</v>
      </c>
      <c r="C1322" s="362"/>
      <c r="D1322" s="362"/>
      <c r="E1322" s="321"/>
      <c r="F1322" s="434" t="str">
        <f t="shared" si="42"/>
        <v>否</v>
      </c>
    </row>
    <row r="1323" ht="20.1" customHeight="1" spans="1:6">
      <c r="A1323" s="435" t="s">
        <v>2368</v>
      </c>
      <c r="B1323" s="436" t="s">
        <v>2369</v>
      </c>
      <c r="C1323" s="362"/>
      <c r="D1323" s="362"/>
      <c r="E1323" s="321"/>
      <c r="F1323" s="434" t="str">
        <f t="shared" si="42"/>
        <v>否</v>
      </c>
    </row>
    <row r="1324" ht="20.1" customHeight="1" spans="1:6">
      <c r="A1324" s="433" t="s">
        <v>2370</v>
      </c>
      <c r="B1324" s="228" t="s">
        <v>2371</v>
      </c>
      <c r="C1324" s="358">
        <f>SUM(C1325:C1327)</f>
        <v>143</v>
      </c>
      <c r="D1324" s="358">
        <f>SUM(D1325:D1327)</f>
        <v>1194</v>
      </c>
      <c r="E1324" s="321">
        <f>D1324/C1324-1</f>
        <v>7.35</v>
      </c>
      <c r="F1324" s="434" t="str">
        <f t="shared" si="42"/>
        <v>是</v>
      </c>
    </row>
    <row r="1325" ht="20.1" customHeight="1" spans="1:6">
      <c r="A1325" s="435" t="s">
        <v>2372</v>
      </c>
      <c r="B1325" s="436" t="s">
        <v>2373</v>
      </c>
      <c r="C1325" s="362">
        <v>120</v>
      </c>
      <c r="D1325" s="362">
        <v>1160</v>
      </c>
      <c r="E1325" s="321">
        <f>D1325/C1325-1</f>
        <v>8.667</v>
      </c>
      <c r="F1325" s="434" t="str">
        <f t="shared" si="42"/>
        <v>是</v>
      </c>
    </row>
    <row r="1326" ht="20.1" customHeight="1" spans="1:6">
      <c r="A1326" s="435" t="s">
        <v>2374</v>
      </c>
      <c r="B1326" s="436" t="s">
        <v>2375</v>
      </c>
      <c r="C1326" s="362">
        <v>0</v>
      </c>
      <c r="D1326" s="362">
        <v>0</v>
      </c>
      <c r="E1326" s="321"/>
      <c r="F1326" s="434" t="str">
        <f t="shared" si="42"/>
        <v>否</v>
      </c>
    </row>
    <row r="1327" ht="20.1" customHeight="1" spans="1:6">
      <c r="A1327" s="435" t="s">
        <v>2376</v>
      </c>
      <c r="B1327" s="436" t="s">
        <v>2377</v>
      </c>
      <c r="C1327" s="362">
        <v>23</v>
      </c>
      <c r="D1327" s="362">
        <v>34</v>
      </c>
      <c r="E1327" s="321">
        <f>D1327/C1327-1</f>
        <v>0.478</v>
      </c>
      <c r="F1327" s="434" t="str">
        <f t="shared" si="42"/>
        <v>是</v>
      </c>
    </row>
    <row r="1328" ht="20.1" customHeight="1" spans="1:6">
      <c r="A1328" s="433" t="s">
        <v>2378</v>
      </c>
      <c r="B1328" s="228" t="s">
        <v>2379</v>
      </c>
      <c r="C1328" s="358">
        <f>SUM(C1329:C1333)</f>
        <v>924</v>
      </c>
      <c r="D1328" s="358">
        <f>SUM(D1329:D1333)</f>
        <v>465</v>
      </c>
      <c r="E1328" s="321">
        <f>D1328/C1328-1</f>
        <v>-0.497</v>
      </c>
      <c r="F1328" s="434" t="str">
        <f t="shared" si="42"/>
        <v>是</v>
      </c>
    </row>
    <row r="1329" ht="20.1" customHeight="1" spans="1:6">
      <c r="A1329" s="435" t="s">
        <v>2380</v>
      </c>
      <c r="B1329" s="436" t="s">
        <v>2381</v>
      </c>
      <c r="C1329" s="362">
        <v>0</v>
      </c>
      <c r="D1329" s="362"/>
      <c r="E1329" s="321"/>
      <c r="F1329" s="434" t="str">
        <f t="shared" si="42"/>
        <v>否</v>
      </c>
    </row>
    <row r="1330" ht="20.1" customHeight="1" spans="1:6">
      <c r="A1330" s="435" t="s">
        <v>2382</v>
      </c>
      <c r="B1330" s="436" t="s">
        <v>2383</v>
      </c>
      <c r="C1330" s="362">
        <v>0</v>
      </c>
      <c r="D1330" s="362"/>
      <c r="E1330" s="321"/>
      <c r="F1330" s="434" t="str">
        <f t="shared" si="42"/>
        <v>否</v>
      </c>
    </row>
    <row r="1331" ht="20.1" customHeight="1" spans="1:6">
      <c r="A1331" s="435" t="s">
        <v>2384</v>
      </c>
      <c r="B1331" s="436" t="s">
        <v>2385</v>
      </c>
      <c r="C1331" s="362">
        <v>924</v>
      </c>
      <c r="D1331" s="362">
        <v>239</v>
      </c>
      <c r="E1331" s="321">
        <f>D1331/C1331-1</f>
        <v>-0.741</v>
      </c>
      <c r="F1331" s="434" t="str">
        <f t="shared" si="42"/>
        <v>是</v>
      </c>
    </row>
    <row r="1332" ht="20.1" customHeight="1" spans="1:6">
      <c r="A1332" s="435" t="s">
        <v>2386</v>
      </c>
      <c r="B1332" s="436" t="s">
        <v>2387</v>
      </c>
      <c r="C1332" s="362"/>
      <c r="D1332" s="362">
        <v>226</v>
      </c>
      <c r="E1332" s="321"/>
      <c r="F1332" s="434" t="str">
        <f t="shared" si="42"/>
        <v>是</v>
      </c>
    </row>
    <row r="1333" ht="20.1" customHeight="1" spans="1:6">
      <c r="A1333" s="435" t="s">
        <v>2388</v>
      </c>
      <c r="B1333" s="436" t="s">
        <v>2389</v>
      </c>
      <c r="C1333" s="362">
        <v>0</v>
      </c>
      <c r="D1333" s="362"/>
      <c r="E1333" s="321"/>
      <c r="F1333" s="434" t="str">
        <f t="shared" si="42"/>
        <v>否</v>
      </c>
    </row>
    <row r="1334" ht="20.1" customHeight="1" spans="1:6">
      <c r="A1334" s="433" t="s">
        <v>2390</v>
      </c>
      <c r="B1334" s="228" t="s">
        <v>2391</v>
      </c>
      <c r="C1334" s="358">
        <f>C1335</f>
        <v>0</v>
      </c>
      <c r="D1334" s="358"/>
      <c r="E1334" s="321"/>
      <c r="F1334" s="434" t="str">
        <f t="shared" si="42"/>
        <v>否</v>
      </c>
    </row>
    <row r="1335" ht="20.1" customHeight="1" spans="1:6">
      <c r="A1335" s="436" t="s">
        <v>2392</v>
      </c>
      <c r="B1335" s="436" t="s">
        <v>2393</v>
      </c>
      <c r="C1335" s="362">
        <v>0</v>
      </c>
      <c r="D1335" s="362"/>
      <c r="E1335" s="321"/>
      <c r="F1335" s="434" t="str">
        <f t="shared" si="42"/>
        <v>否</v>
      </c>
    </row>
    <row r="1336" ht="20.1" customHeight="1" spans="1:6">
      <c r="A1336" s="433" t="s">
        <v>110</v>
      </c>
      <c r="B1336" s="228" t="s">
        <v>111</v>
      </c>
      <c r="C1336" s="358"/>
      <c r="D1336" s="358">
        <v>6500</v>
      </c>
      <c r="E1336" s="321"/>
      <c r="F1336" s="434" t="str">
        <f t="shared" si="42"/>
        <v>是</v>
      </c>
    </row>
    <row r="1337" ht="20.1" customHeight="1" spans="1:6">
      <c r="A1337" s="433" t="s">
        <v>112</v>
      </c>
      <c r="B1337" s="228" t="s">
        <v>113</v>
      </c>
      <c r="C1337" s="358">
        <f>C1338</f>
        <v>2150</v>
      </c>
      <c r="D1337" s="358">
        <f>D1338</f>
        <v>2410</v>
      </c>
      <c r="E1337" s="321">
        <f>D1337/C1337-1</f>
        <v>0.121</v>
      </c>
      <c r="F1337" s="434" t="str">
        <f t="shared" si="42"/>
        <v>是</v>
      </c>
    </row>
    <row r="1338" ht="20.1" customHeight="1" spans="1:6">
      <c r="A1338" s="433" t="s">
        <v>2394</v>
      </c>
      <c r="B1338" s="228" t="s">
        <v>2395</v>
      </c>
      <c r="C1338" s="358">
        <f>SUM(C1339:C1342)</f>
        <v>2150</v>
      </c>
      <c r="D1338" s="358">
        <f>SUM(D1339:D1342)</f>
        <v>2410</v>
      </c>
      <c r="E1338" s="321">
        <f t="shared" ref="E1338:E1349" si="43">D1338/C1338-1</f>
        <v>0.121</v>
      </c>
      <c r="F1338" s="434" t="str">
        <f t="shared" si="42"/>
        <v>是</v>
      </c>
    </row>
    <row r="1339" ht="20.1" customHeight="1" spans="1:6">
      <c r="A1339" s="435" t="s">
        <v>2396</v>
      </c>
      <c r="B1339" s="436" t="s">
        <v>2397</v>
      </c>
      <c r="C1339" s="362">
        <v>2150</v>
      </c>
      <c r="D1339" s="362">
        <v>2410</v>
      </c>
      <c r="E1339" s="321">
        <f t="shared" si="43"/>
        <v>0.121</v>
      </c>
      <c r="F1339" s="434" t="str">
        <f t="shared" si="42"/>
        <v>是</v>
      </c>
    </row>
    <row r="1340" ht="20.1" customHeight="1" spans="1:6">
      <c r="A1340" s="435" t="s">
        <v>2398</v>
      </c>
      <c r="B1340" s="436" t="s">
        <v>2399</v>
      </c>
      <c r="C1340" s="362"/>
      <c r="D1340" s="362"/>
      <c r="E1340" s="321"/>
      <c r="F1340" s="434" t="str">
        <f t="shared" si="42"/>
        <v>否</v>
      </c>
    </row>
    <row r="1341" ht="20.1" customHeight="1" spans="1:6">
      <c r="A1341" s="435" t="s">
        <v>2400</v>
      </c>
      <c r="B1341" s="436" t="s">
        <v>2401</v>
      </c>
      <c r="C1341" s="362"/>
      <c r="D1341" s="362"/>
      <c r="E1341" s="321"/>
      <c r="F1341" s="434" t="str">
        <f t="shared" si="42"/>
        <v>否</v>
      </c>
    </row>
    <row r="1342" ht="20.1" customHeight="1" spans="1:6">
      <c r="A1342" s="435">
        <v>2320399</v>
      </c>
      <c r="B1342" s="436" t="s">
        <v>2402</v>
      </c>
      <c r="C1342" s="362">
        <v>0</v>
      </c>
      <c r="D1342" s="362"/>
      <c r="E1342" s="321"/>
      <c r="F1342" s="434" t="str">
        <f t="shared" si="42"/>
        <v>否</v>
      </c>
    </row>
    <row r="1343" ht="20.1" customHeight="1" spans="1:6">
      <c r="A1343" s="433" t="s">
        <v>114</v>
      </c>
      <c r="B1343" s="228" t="s">
        <v>115</v>
      </c>
      <c r="C1343" s="358">
        <f>C1344</f>
        <v>14</v>
      </c>
      <c r="D1343" s="358">
        <f>D1344</f>
        <v>22</v>
      </c>
      <c r="E1343" s="321">
        <f t="shared" si="43"/>
        <v>0.571</v>
      </c>
      <c r="F1343" s="434" t="str">
        <f t="shared" si="42"/>
        <v>是</v>
      </c>
    </row>
    <row r="1344" ht="20.1" customHeight="1" spans="1:6">
      <c r="A1344" s="433" t="s">
        <v>2403</v>
      </c>
      <c r="B1344" s="228" t="s">
        <v>2404</v>
      </c>
      <c r="C1344" s="358">
        <v>14</v>
      </c>
      <c r="D1344" s="358">
        <v>22</v>
      </c>
      <c r="E1344" s="321">
        <f t="shared" si="43"/>
        <v>0.571</v>
      </c>
      <c r="F1344" s="434" t="str">
        <f t="shared" si="42"/>
        <v>是</v>
      </c>
    </row>
    <row r="1345" ht="20.1" customHeight="1" spans="1:6">
      <c r="A1345" s="433" t="s">
        <v>116</v>
      </c>
      <c r="B1345" s="228" t="s">
        <v>117</v>
      </c>
      <c r="C1345" s="358">
        <f>SUM(C1346:C1347)</f>
        <v>2504</v>
      </c>
      <c r="D1345" s="358">
        <f>SUM(D1346:D1347)</f>
        <v>31187</v>
      </c>
      <c r="E1345" s="321">
        <f t="shared" si="43"/>
        <v>11.455</v>
      </c>
      <c r="F1345" s="434" t="str">
        <f t="shared" si="42"/>
        <v>是</v>
      </c>
    </row>
    <row r="1346" ht="20.1" customHeight="1" spans="1:6">
      <c r="A1346" s="433" t="s">
        <v>2405</v>
      </c>
      <c r="B1346" s="228" t="s">
        <v>2406</v>
      </c>
      <c r="C1346" s="358"/>
      <c r="D1346" s="358"/>
      <c r="E1346" s="321"/>
      <c r="F1346" s="434" t="str">
        <f t="shared" si="42"/>
        <v>否</v>
      </c>
    </row>
    <row r="1347" ht="20.1" customHeight="1" spans="1:6">
      <c r="A1347" s="433" t="s">
        <v>2407</v>
      </c>
      <c r="B1347" s="228" t="s">
        <v>2076</v>
      </c>
      <c r="C1347" s="358">
        <v>2504</v>
      </c>
      <c r="D1347" s="358">
        <v>31187</v>
      </c>
      <c r="E1347" s="321">
        <f t="shared" si="43"/>
        <v>11.455</v>
      </c>
      <c r="F1347" s="434" t="str">
        <f t="shared" si="42"/>
        <v>是</v>
      </c>
    </row>
    <row r="1348" ht="20.1" customHeight="1" spans="1:6">
      <c r="A1348" s="32"/>
      <c r="B1348" s="443"/>
      <c r="C1348" s="444"/>
      <c r="D1348" s="444"/>
      <c r="E1348" s="321"/>
    </row>
    <row r="1349" ht="20.1" customHeight="1" spans="1:6">
      <c r="A1349" s="445"/>
      <c r="B1349" s="446" t="s">
        <v>2408</v>
      </c>
      <c r="C1349" s="372">
        <f>SUBTOTAL(9,C4,C262,C265,C284,C376,C430,C486,C545,C673,C748,C828,C851,C963,C1027,C1097,C1117,C1144,C1154,C1199,C1220,C1278,C1336,C1337,C1343,C1345)</f>
        <v>343563</v>
      </c>
      <c r="D1349" s="372">
        <f>SUBTOTAL(9,D4,D262,D265,D284,D376,D430,D486,D545,D673,D748,D828,D851,D963,D1027,D1097,D1117,D1144,D1154,D1199,D1220,D1278,D1336,D1337,D1343,D1345)</f>
        <v>535447</v>
      </c>
      <c r="E1349" s="321">
        <f t="shared" si="43"/>
        <v>0.559</v>
      </c>
    </row>
    <row r="1351" spans="1:6">
      <c r="C1351" s="384">
        <f>C1349-343563</f>
        <v>0</v>
      </c>
      <c r="D1351" s="384">
        <f>D1349-535447</f>
        <v>0</v>
      </c>
    </row>
  </sheetData>
  <sheetProtection algorithmName="SHA-512" hashValue="jrDkDGx9TJlEZAtdBtwGoYsuu7e5eoRauK2gB7k26YJPcSQtNu53cDfWo0B4jsz5z0N0ZFCMElq+M1gF8hodWQ==" saltValue="KEH+bIU9ajtfyA5DoVbMdg==" spinCount="100000" sheet="1" selectLockedCells="1" selectUnlockedCells="1" objects="1"/>
  <autoFilter xmlns:etc="http://www.wps.cn/officeDocument/2017/etCustomData" ref="A3:F1347" etc:filterBottomFollowUsedRange="0">
    <extLst/>
  </autoFilter>
  <mergeCells count="1">
    <mergeCell ref="B1:E1"/>
  </mergeCells>
  <printOptions horizontalCentered="1"/>
  <pageMargins left="0.471527777777778" right="0.393055555555556" top="0.747916666666667" bottom="0.747916666666667" header="0.313888888888889" footer="0.313888888888889"/>
  <pageSetup paperSize="9" scale="75" orientation="portrait"/>
  <headerFooter alignWithMargins="0">
    <oddFooter>&amp;C&amp;16- &amp;P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33"/>
  <sheetViews>
    <sheetView showZeros="0" view="pageBreakPreview" zoomScaleNormal="100" topLeftCell="A16" workbookViewId="0">
      <selection activeCell="B27" sqref="B27"/>
    </sheetView>
  </sheetViews>
  <sheetFormatPr defaultColWidth="9" defaultRowHeight="13.5" outlineLevelCol="1"/>
  <cols>
    <col min="1" max="1" width="54.3833333333333" customWidth="1"/>
    <col min="2" max="2" width="34.7583333333333" customWidth="1"/>
    <col min="6" max="6" width="19" customWidth="1"/>
  </cols>
  <sheetData>
    <row r="1" ht="58" customHeight="1" spans="1:2">
      <c r="A1" s="418" t="s">
        <v>2409</v>
      </c>
      <c r="B1" s="418"/>
    </row>
    <row r="2" ht="17" customHeight="1" spans="1:2">
      <c r="A2" s="419"/>
      <c r="B2" s="420" t="s">
        <v>2</v>
      </c>
    </row>
    <row r="3" ht="33" customHeight="1" spans="1:2">
      <c r="A3" s="421" t="s">
        <v>2410</v>
      </c>
      <c r="B3" s="77" t="s">
        <v>6</v>
      </c>
    </row>
    <row r="4" ht="30" customHeight="1" spans="1:2">
      <c r="A4" s="422" t="s">
        <v>2411</v>
      </c>
      <c r="B4" s="423">
        <f>SUM(B5:B8)</f>
        <v>47861</v>
      </c>
    </row>
    <row r="5" ht="30" customHeight="1" spans="1:2">
      <c r="A5" s="424" t="s">
        <v>2412</v>
      </c>
      <c r="B5" s="425">
        <v>29543</v>
      </c>
    </row>
    <row r="6" ht="30" customHeight="1" spans="1:2">
      <c r="A6" s="424" t="s">
        <v>2413</v>
      </c>
      <c r="B6" s="425">
        <v>11291</v>
      </c>
    </row>
    <row r="7" ht="30" customHeight="1" spans="1:2">
      <c r="A7" s="424" t="s">
        <v>2414</v>
      </c>
      <c r="B7" s="425">
        <v>3459</v>
      </c>
    </row>
    <row r="8" ht="30" customHeight="1" spans="1:2">
      <c r="A8" s="424" t="s">
        <v>2415</v>
      </c>
      <c r="B8" s="425">
        <v>3568</v>
      </c>
    </row>
    <row r="9" ht="30" customHeight="1" spans="1:2">
      <c r="A9" s="422" t="s">
        <v>2416</v>
      </c>
      <c r="B9" s="423">
        <f>SUM(B10:B19)</f>
        <v>3569</v>
      </c>
    </row>
    <row r="10" ht="30" customHeight="1" spans="1:2">
      <c r="A10" s="424" t="s">
        <v>2417</v>
      </c>
      <c r="B10" s="425">
        <v>2907</v>
      </c>
    </row>
    <row r="11" ht="30" customHeight="1" spans="1:2">
      <c r="A11" s="424" t="s">
        <v>2418</v>
      </c>
      <c r="B11" s="425">
        <v>3</v>
      </c>
    </row>
    <row r="12" ht="30" customHeight="1" spans="1:2">
      <c r="A12" s="424" t="s">
        <v>2419</v>
      </c>
      <c r="B12" s="425"/>
    </row>
    <row r="13" ht="30" customHeight="1" spans="1:2">
      <c r="A13" s="424" t="s">
        <v>2420</v>
      </c>
      <c r="B13" s="425">
        <v>3</v>
      </c>
    </row>
    <row r="14" ht="30" customHeight="1" spans="1:2">
      <c r="A14" s="424" t="s">
        <v>2421</v>
      </c>
      <c r="B14" s="425">
        <v>174</v>
      </c>
    </row>
    <row r="15" ht="30" customHeight="1" spans="1:2">
      <c r="A15" s="424" t="s">
        <v>2422</v>
      </c>
      <c r="B15" s="425"/>
    </row>
    <row r="16" ht="30" customHeight="1" spans="1:2">
      <c r="A16" s="424" t="s">
        <v>2423</v>
      </c>
      <c r="B16" s="425"/>
    </row>
    <row r="17" ht="30" customHeight="1" spans="1:2">
      <c r="A17" s="424" t="s">
        <v>2424</v>
      </c>
      <c r="B17" s="425">
        <v>157</v>
      </c>
    </row>
    <row r="18" ht="30" customHeight="1" spans="1:2">
      <c r="A18" s="424" t="s">
        <v>2425</v>
      </c>
      <c r="B18" s="425">
        <v>96</v>
      </c>
    </row>
    <row r="19" ht="30" customHeight="1" spans="1:2">
      <c r="A19" s="424" t="s">
        <v>2426</v>
      </c>
      <c r="B19" s="425">
        <v>229</v>
      </c>
    </row>
    <row r="20" ht="30" customHeight="1" spans="1:2">
      <c r="A20" s="422" t="s">
        <v>2427</v>
      </c>
      <c r="B20" s="423">
        <f>B21</f>
        <v>0</v>
      </c>
    </row>
    <row r="21" ht="30" customHeight="1" spans="1:2">
      <c r="A21" s="424" t="s">
        <v>2428</v>
      </c>
      <c r="B21" s="404"/>
    </row>
    <row r="22" ht="30" customHeight="1" spans="1:2">
      <c r="A22" s="422" t="s">
        <v>2429</v>
      </c>
      <c r="B22" s="423">
        <f>SUM(B23:B25)</f>
        <v>127385</v>
      </c>
    </row>
    <row r="23" ht="30" customHeight="1" spans="1:2">
      <c r="A23" s="424" t="s">
        <v>2430</v>
      </c>
      <c r="B23" s="404">
        <v>126522</v>
      </c>
    </row>
    <row r="24" ht="30" customHeight="1" spans="1:2">
      <c r="A24" s="424" t="s">
        <v>2431</v>
      </c>
      <c r="B24" s="425">
        <v>863</v>
      </c>
    </row>
    <row r="25" ht="30" customHeight="1" spans="1:2">
      <c r="A25" s="424" t="s">
        <v>2432</v>
      </c>
      <c r="B25" s="425"/>
    </row>
    <row r="26" ht="30" customHeight="1" spans="1:2">
      <c r="A26" s="422" t="s">
        <v>2433</v>
      </c>
      <c r="B26" s="423">
        <f>B27</f>
        <v>0</v>
      </c>
    </row>
    <row r="27" ht="30" customHeight="1" spans="1:2">
      <c r="A27" s="424" t="s">
        <v>2434</v>
      </c>
      <c r="B27" s="404"/>
    </row>
    <row r="28" ht="30" customHeight="1" spans="1:2">
      <c r="A28" s="422" t="s">
        <v>2435</v>
      </c>
      <c r="B28" s="423">
        <f>SUM(B29:B32)</f>
        <v>11347</v>
      </c>
    </row>
    <row r="29" ht="30" customHeight="1" spans="1:2">
      <c r="A29" s="424" t="s">
        <v>2436</v>
      </c>
      <c r="B29" s="425">
        <v>1864</v>
      </c>
    </row>
    <row r="30" ht="30" customHeight="1" spans="1:2">
      <c r="A30" s="424" t="s">
        <v>2437</v>
      </c>
      <c r="B30" s="425"/>
    </row>
    <row r="31" ht="30" customHeight="1" spans="1:2">
      <c r="A31" s="424" t="s">
        <v>2438</v>
      </c>
      <c r="B31" s="425">
        <v>9483</v>
      </c>
    </row>
    <row r="32" ht="30" customHeight="1" spans="1:2">
      <c r="A32" s="424" t="s">
        <v>2439</v>
      </c>
      <c r="B32" s="425"/>
    </row>
    <row r="33" ht="30" customHeight="1" spans="1:2">
      <c r="A33" s="426" t="s">
        <v>2440</v>
      </c>
      <c r="B33" s="423">
        <f>B4+B9+B20+B22+B26+B28</f>
        <v>190162</v>
      </c>
    </row>
  </sheetData>
  <sheetProtection algorithmName="SHA-512" hashValue="EOZUVfS+Hqc1mxpcQQD1l8s4zRsoOHTa1qryRueQpf893ZXMztiiHc9NOZHTH5efmY5M4qrqgPYMMzszhQLtrQ==" saltValue="GQNZhIfW2WixePXqgke59Q==" spinCount="100000" sheet="1" selectLockedCells="1" selectUnlockedCells="1" objects="1"/>
  <mergeCells count="1">
    <mergeCell ref="A1:B1"/>
  </mergeCells>
  <printOptions horizontalCentered="1"/>
  <pageMargins left="0.471527777777778" right="0.393055555555556" top="0.747916666666667" bottom="0.747916666666667" header="0.313888888888889" footer="0.313888888888889"/>
  <pageSetup paperSize="9" scale="72" orientation="portrait"/>
  <headerFooter alignWithMargins="0">
    <oddFooter>&amp;C&amp;16- &amp;P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F0"/>
  </sheetPr>
  <dimension ref="A1:D44"/>
  <sheetViews>
    <sheetView showGridLines="0" showZeros="0" view="pageBreakPreview" zoomScaleNormal="100" workbookViewId="0">
      <selection activeCell="B6" sqref="B6"/>
    </sheetView>
  </sheetViews>
  <sheetFormatPr defaultColWidth="9" defaultRowHeight="13.5" outlineLevelCol="3"/>
  <cols>
    <col min="1" max="1" width="69.6333333333333" style="276" customWidth="1"/>
    <col min="2" max="2" width="45.6333333333333" customWidth="1"/>
    <col min="3" max="4" width="16.6333333333333" hidden="1" customWidth="1"/>
  </cols>
  <sheetData>
    <row r="1" s="275" customFormat="1" ht="45" customHeight="1" spans="1:4">
      <c r="A1" s="407" t="s">
        <v>2441</v>
      </c>
      <c r="B1" s="407"/>
      <c r="C1" s="407"/>
      <c r="D1" s="407"/>
    </row>
    <row r="2" ht="20.1" customHeight="1" spans="1:4">
      <c r="A2" s="278"/>
      <c r="B2" s="399" t="s">
        <v>2</v>
      </c>
      <c r="C2" s="408"/>
      <c r="D2" s="408" t="s">
        <v>2</v>
      </c>
    </row>
    <row r="3" ht="45" customHeight="1" spans="1:4">
      <c r="A3" s="172" t="s">
        <v>2442</v>
      </c>
      <c r="B3" s="77" t="s">
        <v>6</v>
      </c>
      <c r="C3" s="409" t="s">
        <v>2443</v>
      </c>
      <c r="D3" s="77" t="s">
        <v>2444</v>
      </c>
    </row>
    <row r="4" ht="36" customHeight="1" spans="1:4">
      <c r="A4" s="410" t="s">
        <v>2445</v>
      </c>
      <c r="B4" s="100"/>
      <c r="C4" s="411">
        <f>SUM(C5:C5)</f>
        <v>0</v>
      </c>
      <c r="D4" s="412">
        <f>SUM(D5:D5)</f>
        <v>0</v>
      </c>
    </row>
    <row r="5" ht="36" customHeight="1" spans="1:4">
      <c r="A5" s="413" t="s">
        <v>2446</v>
      </c>
      <c r="B5" s="120"/>
      <c r="C5" s="414"/>
      <c r="D5" s="415"/>
    </row>
    <row r="6" ht="36" customHeight="1" spans="1:4">
      <c r="A6" s="410" t="s">
        <v>2447</v>
      </c>
      <c r="B6" s="120"/>
      <c r="C6" s="414">
        <v>64164</v>
      </c>
      <c r="D6" s="415"/>
    </row>
    <row r="7" ht="36" customHeight="1" spans="1:4">
      <c r="A7" s="413" t="s">
        <v>2446</v>
      </c>
      <c r="B7" s="100"/>
      <c r="C7" s="414"/>
      <c r="D7" s="415"/>
    </row>
    <row r="8" ht="36" customHeight="1" spans="1:4">
      <c r="A8" s="410" t="s">
        <v>2448</v>
      </c>
      <c r="B8" s="120"/>
      <c r="C8" s="414">
        <v>2293</v>
      </c>
      <c r="D8" s="415"/>
    </row>
    <row r="9" ht="36" customHeight="1" spans="1:4">
      <c r="A9" s="413" t="s">
        <v>2446</v>
      </c>
      <c r="B9" s="120"/>
      <c r="C9" s="414"/>
      <c r="D9" s="415"/>
    </row>
    <row r="10" ht="36" customHeight="1" spans="1:4">
      <c r="A10" s="410" t="s">
        <v>2449</v>
      </c>
      <c r="B10" s="120"/>
      <c r="C10" s="414">
        <v>9600</v>
      </c>
      <c r="D10" s="415"/>
    </row>
    <row r="11" ht="36" customHeight="1" spans="1:4">
      <c r="A11" s="413" t="s">
        <v>2446</v>
      </c>
      <c r="B11" s="120"/>
      <c r="C11" s="414"/>
      <c r="D11" s="415"/>
    </row>
    <row r="12" ht="36" customHeight="1" spans="1:4">
      <c r="A12" s="410" t="s">
        <v>2450</v>
      </c>
      <c r="B12" s="120"/>
      <c r="C12" s="414">
        <v>280</v>
      </c>
      <c r="D12" s="415"/>
    </row>
    <row r="13" ht="36" customHeight="1" spans="1:4">
      <c r="A13" s="413" t="s">
        <v>2446</v>
      </c>
      <c r="B13" s="120"/>
      <c r="C13" s="414"/>
      <c r="D13" s="415"/>
    </row>
    <row r="14" ht="36" customHeight="1" spans="1:4">
      <c r="A14" s="410" t="s">
        <v>2451</v>
      </c>
      <c r="B14" s="120"/>
      <c r="C14" s="414">
        <v>83870</v>
      </c>
      <c r="D14" s="415"/>
    </row>
    <row r="15" ht="36" customHeight="1" spans="1:4">
      <c r="A15" s="413" t="s">
        <v>2446</v>
      </c>
      <c r="B15" s="120"/>
      <c r="C15" s="414"/>
      <c r="D15" s="415"/>
    </row>
    <row r="16" ht="36" customHeight="1" spans="1:4">
      <c r="A16" s="410" t="s">
        <v>2452</v>
      </c>
      <c r="B16" s="120"/>
      <c r="C16" s="414">
        <v>413</v>
      </c>
      <c r="D16" s="415"/>
    </row>
    <row r="17" ht="36" customHeight="1" spans="1:4">
      <c r="A17" s="413" t="s">
        <v>2446</v>
      </c>
      <c r="B17" s="120"/>
      <c r="C17" s="414"/>
      <c r="D17" s="415"/>
    </row>
    <row r="18" ht="36" customHeight="1" spans="1:4">
      <c r="A18" s="410" t="s">
        <v>2453</v>
      </c>
      <c r="B18" s="120"/>
      <c r="C18" s="414">
        <v>60</v>
      </c>
      <c r="D18" s="415"/>
    </row>
    <row r="19" ht="36" customHeight="1" spans="1:4">
      <c r="A19" s="413" t="s">
        <v>2446</v>
      </c>
      <c r="B19" s="120"/>
      <c r="C19" s="414"/>
      <c r="D19" s="415"/>
    </row>
    <row r="20" ht="36" customHeight="1" spans="1:4">
      <c r="A20" s="410" t="s">
        <v>2454</v>
      </c>
      <c r="B20" s="120"/>
      <c r="C20" s="414">
        <v>4418</v>
      </c>
      <c r="D20" s="415"/>
    </row>
    <row r="21" ht="36" customHeight="1" spans="1:4">
      <c r="A21" s="413" t="s">
        <v>2446</v>
      </c>
      <c r="B21" s="120"/>
      <c r="C21" s="411"/>
      <c r="D21" s="412"/>
    </row>
    <row r="22" ht="36" customHeight="1" spans="1:4">
      <c r="A22" s="410" t="s">
        <v>2455</v>
      </c>
      <c r="B22" s="120"/>
      <c r="C22" s="414"/>
      <c r="D22" s="415"/>
    </row>
    <row r="23" ht="36" customHeight="1" spans="1:4">
      <c r="A23" s="413" t="s">
        <v>2446</v>
      </c>
      <c r="B23" s="120"/>
      <c r="C23" s="414"/>
      <c r="D23" s="415"/>
    </row>
    <row r="24" ht="36" customHeight="1" spans="1:4">
      <c r="A24" s="410" t="s">
        <v>2456</v>
      </c>
      <c r="B24" s="120"/>
      <c r="C24" s="414"/>
      <c r="D24" s="415"/>
    </row>
    <row r="25" ht="36" customHeight="1" spans="1:4">
      <c r="A25" s="413" t="s">
        <v>2446</v>
      </c>
      <c r="B25" s="120"/>
      <c r="C25" s="414"/>
      <c r="D25" s="415"/>
    </row>
    <row r="26" ht="36" customHeight="1" spans="1:4">
      <c r="A26" s="410" t="s">
        <v>2457</v>
      </c>
      <c r="B26" s="120"/>
      <c r="C26" s="414"/>
      <c r="D26" s="415">
        <v>5000</v>
      </c>
    </row>
    <row r="27" ht="36" customHeight="1" spans="1:4">
      <c r="A27" s="413" t="s">
        <v>2446</v>
      </c>
      <c r="B27" s="120"/>
      <c r="C27" s="414"/>
      <c r="D27" s="415"/>
    </row>
    <row r="28" ht="36" customHeight="1" spans="1:4">
      <c r="A28" s="410" t="s">
        <v>2458</v>
      </c>
      <c r="B28" s="120"/>
      <c r="C28" s="414">
        <v>3800</v>
      </c>
      <c r="D28" s="415"/>
    </row>
    <row r="29" ht="36" customHeight="1" spans="1:4">
      <c r="A29" s="413" t="s">
        <v>2446</v>
      </c>
      <c r="B29" s="120"/>
      <c r="C29" s="414"/>
      <c r="D29" s="415"/>
    </row>
    <row r="30" ht="36" customHeight="1" spans="1:4">
      <c r="A30" s="410" t="s">
        <v>2459</v>
      </c>
      <c r="B30" s="120"/>
      <c r="C30" s="414">
        <v>1257</v>
      </c>
      <c r="D30" s="415"/>
    </row>
    <row r="31" ht="36" customHeight="1" spans="1:4">
      <c r="A31" s="413" t="s">
        <v>2446</v>
      </c>
      <c r="B31" s="120"/>
      <c r="C31" s="414"/>
      <c r="D31" s="415"/>
    </row>
    <row r="32" ht="36" customHeight="1" spans="1:4">
      <c r="A32" s="410" t="s">
        <v>2460</v>
      </c>
      <c r="B32" s="120"/>
      <c r="C32" s="414">
        <v>2163</v>
      </c>
      <c r="D32" s="415"/>
    </row>
    <row r="33" ht="36" customHeight="1" spans="1:4">
      <c r="A33" s="413" t="s">
        <v>2446</v>
      </c>
      <c r="B33" s="120"/>
      <c r="C33" s="414"/>
      <c r="D33" s="415"/>
    </row>
    <row r="34" ht="36" customHeight="1" spans="1:4">
      <c r="A34" s="410" t="s">
        <v>2461</v>
      </c>
      <c r="B34" s="120"/>
    </row>
    <row r="35" ht="36" customHeight="1" spans="1:4">
      <c r="A35" s="413" t="s">
        <v>2446</v>
      </c>
      <c r="B35" s="120"/>
    </row>
    <row r="36" ht="36" customHeight="1" spans="1:4">
      <c r="A36" s="410" t="s">
        <v>2462</v>
      </c>
      <c r="B36" s="120"/>
    </row>
    <row r="37" ht="36" customHeight="1" spans="1:4">
      <c r="A37" s="413" t="s">
        <v>2446</v>
      </c>
      <c r="B37" s="120"/>
    </row>
    <row r="38" ht="36" customHeight="1" spans="1:4">
      <c r="A38" s="410" t="s">
        <v>2463</v>
      </c>
      <c r="B38" s="120"/>
    </row>
    <row r="39" ht="36" customHeight="1" spans="1:4">
      <c r="A39" s="413" t="s">
        <v>2446</v>
      </c>
      <c r="B39" s="120"/>
    </row>
    <row r="40" ht="36" customHeight="1" spans="1:4">
      <c r="A40" s="410" t="s">
        <v>2464</v>
      </c>
      <c r="B40" s="120"/>
    </row>
    <row r="41" ht="36" customHeight="1" spans="1:4">
      <c r="A41" s="413" t="s">
        <v>2446</v>
      </c>
      <c r="B41" s="120"/>
    </row>
    <row r="42" ht="36" customHeight="1" spans="1:4">
      <c r="A42" s="416" t="s">
        <v>2465</v>
      </c>
      <c r="B42" s="120"/>
    </row>
    <row r="43" spans="1:4">
      <c r="A43" s="417" t="s">
        <v>2466</v>
      </c>
      <c r="B43" s="417"/>
    </row>
    <row r="44" spans="1:4">
      <c r="A44" s="417"/>
      <c r="B44" s="417"/>
    </row>
  </sheetData>
  <sheetProtection algorithmName="SHA-512" hashValue="1smjWQ3LHyNEYyOlpXpKdIXxZ2m8bGj5totMf3nSE5udIXjiCPt1pL0tL2sVOm/LARgXChYR9PIGcZGsADAnPw==" saltValue="TyLf40CA12p1tfFPZMRcQg==" spinCount="100000" sheet="1" selectLockedCells="1" selectUnlockedCells="1" objects="1"/>
  <mergeCells count="2">
    <mergeCell ref="A1:D1"/>
    <mergeCell ref="A43:B44"/>
  </mergeCells>
  <printOptions horizontalCentered="1"/>
  <pageMargins left="0.471527777777778" right="0.393055555555556" top="0.747916666666667" bottom="0.747916666666667" header="0.313888888888889" footer="0.313888888888889"/>
  <pageSetup paperSize="9" scale="75" orientation="portrait"/>
  <headerFooter alignWithMargins="0">
    <oddFooter>&amp;C&amp;16- &amp;P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F0"/>
  </sheetPr>
  <dimension ref="A1:D16"/>
  <sheetViews>
    <sheetView showGridLines="0" showZeros="0" view="pageBreakPreview" zoomScaleNormal="85" workbookViewId="0">
      <selection activeCell="C7" sqref="C7"/>
    </sheetView>
  </sheetViews>
  <sheetFormatPr defaultColWidth="9" defaultRowHeight="14.25" outlineLevelCol="3"/>
  <cols>
    <col min="1" max="1" width="43.6333333333333" style="160" customWidth="1"/>
    <col min="2" max="2" width="20.6333333333333" style="162" customWidth="1"/>
    <col min="3" max="3" width="20.6333333333333" style="160" customWidth="1"/>
    <col min="4" max="4" width="20" style="345" customWidth="1"/>
    <col min="5" max="16374" width="9" style="160"/>
    <col min="16375" max="16376" width="35.6333333333333" style="160"/>
    <col min="16377" max="16384" width="9" style="160"/>
  </cols>
  <sheetData>
    <row r="1" ht="45" customHeight="1" spans="1:4">
      <c r="A1" s="165" t="s">
        <v>2467</v>
      </c>
      <c r="B1" s="165"/>
      <c r="C1" s="165"/>
      <c r="D1" s="165"/>
    </row>
    <row r="2" ht="20.1" customHeight="1" spans="1:4">
      <c r="A2" s="166"/>
      <c r="B2" s="166"/>
      <c r="C2" s="398"/>
      <c r="D2" s="399" t="s">
        <v>2</v>
      </c>
    </row>
    <row r="3" s="161" customFormat="1" ht="45" customHeight="1" spans="1:4">
      <c r="A3" s="168" t="s">
        <v>2468</v>
      </c>
      <c r="B3" s="168" t="s">
        <v>2465</v>
      </c>
      <c r="C3" s="400" t="s">
        <v>2469</v>
      </c>
      <c r="D3" s="400" t="s">
        <v>2470</v>
      </c>
    </row>
    <row r="4" ht="36" customHeight="1" spans="1:4">
      <c r="A4" s="401" t="s">
        <v>2471</v>
      </c>
      <c r="B4" s="402"/>
      <c r="C4" s="402"/>
      <c r="D4" s="402"/>
    </row>
    <row r="5" ht="36" customHeight="1" spans="1:4">
      <c r="A5" s="403"/>
      <c r="B5" s="170"/>
      <c r="C5" s="170"/>
      <c r="D5" s="404"/>
    </row>
    <row r="6" ht="36" customHeight="1" spans="1:4">
      <c r="A6" s="403"/>
      <c r="B6" s="170"/>
      <c r="C6" s="170"/>
      <c r="D6" s="404"/>
    </row>
    <row r="7" ht="36" customHeight="1" spans="1:4">
      <c r="A7" s="403"/>
      <c r="B7" s="170"/>
      <c r="C7" s="170"/>
      <c r="D7" s="404"/>
    </row>
    <row r="8" ht="36" customHeight="1" spans="1:4">
      <c r="A8" s="403"/>
      <c r="B8" s="170"/>
      <c r="C8" s="170"/>
      <c r="D8" s="404"/>
    </row>
    <row r="9" ht="36" customHeight="1" spans="1:4">
      <c r="A9" s="403"/>
      <c r="B9" s="170"/>
      <c r="C9" s="170"/>
      <c r="D9" s="404"/>
    </row>
    <row r="10" ht="36" customHeight="1" spans="1:4">
      <c r="A10" s="403"/>
      <c r="B10" s="170"/>
      <c r="C10" s="170"/>
      <c r="D10" s="404"/>
    </row>
    <row r="11" ht="36" customHeight="1" spans="1:4">
      <c r="A11" s="403"/>
      <c r="B11" s="170"/>
      <c r="C11" s="170"/>
      <c r="D11" s="404"/>
    </row>
    <row r="12" ht="36" customHeight="1" spans="1:4">
      <c r="A12" s="401" t="s">
        <v>2472</v>
      </c>
      <c r="B12" s="402"/>
      <c r="C12" s="402"/>
      <c r="D12" s="402"/>
    </row>
    <row r="13" spans="1:4">
      <c r="A13" s="405" t="s">
        <v>2473</v>
      </c>
      <c r="B13" s="405"/>
      <c r="C13" s="405"/>
      <c r="D13" s="405"/>
    </row>
    <row r="14" spans="1:4">
      <c r="A14" s="405"/>
      <c r="B14" s="405"/>
      <c r="C14" s="405"/>
      <c r="D14" s="405"/>
    </row>
    <row r="15" spans="1:4">
      <c r="C15" s="406"/>
    </row>
    <row r="16" spans="1:4">
      <c r="C16" s="406"/>
    </row>
  </sheetData>
  <sheetProtection algorithmName="SHA-512" hashValue="gRzYNbcxo2dO0XLCsWBHabaihwaK7bx5FSv0fYnpFRQU7bd562xp7yhZp8M7GOi18eRrgEhn8hOUDmf5531otA==" saltValue="uZUVxq95b5Inatc9ReA6TQ==" spinCount="100000" sheet="1" selectLockedCells="1" selectUnlockedCells="1" objects="1"/>
  <mergeCells count="2">
    <mergeCell ref="A1:D1"/>
    <mergeCell ref="A13:D14"/>
  </mergeCells>
  <conditionalFormatting sqref="D1">
    <cfRule type="cellIs" dxfId="0" priority="3" stopIfTrue="1" operator="greaterThanOrEqual">
      <formula>10</formula>
    </cfRule>
    <cfRule type="cellIs" dxfId="0" priority="4" stopIfTrue="1" operator="lessThanOrEqual">
      <formula>-1</formula>
    </cfRule>
  </conditionalFormatting>
  <conditionalFormatting sqref="B3:C3">
    <cfRule type="cellIs" dxfId="0" priority="2" stopIfTrue="1" operator="lessThanOrEqual">
      <formula>-1</formula>
    </cfRule>
  </conditionalFormatting>
  <conditionalFormatting sqref="B4:C5 C6:C11">
    <cfRule type="cellIs" dxfId="0" priority="1" stopIfTrue="1" operator="lessThanOrEqual">
      <formula>-1</formula>
    </cfRule>
  </conditionalFormatting>
  <printOptions horizontalCentered="1"/>
  <pageMargins left="0.471527777777778" right="0.393055555555556" top="0.747916666666667" bottom="0.747916666666667" header="0.313888888888889" footer="0.313888888888889"/>
  <pageSetup paperSize="9" scale="75" orientation="portrait"/>
  <headerFooter alignWithMargins="0">
    <oddFooter>&amp;C&amp;16- &amp;P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1"/>
  <sheetViews>
    <sheetView view="pageBreakPreview" zoomScaleNormal="100" workbookViewId="0">
      <selection activeCell="D8" sqref="D8"/>
    </sheetView>
  </sheetViews>
  <sheetFormatPr defaultColWidth="9" defaultRowHeight="13.5" outlineLevelCol="4"/>
  <cols>
    <col min="1" max="1" width="37.7583333333333" style="385" customWidth="1"/>
    <col min="2" max="2" width="22" style="385" customWidth="1"/>
    <col min="3" max="4" width="23.8833333333333" style="385" customWidth="1"/>
    <col min="5" max="5" width="24.5" style="385" customWidth="1"/>
    <col min="6" max="248" width="9" style="385"/>
    <col min="249" max="16384" width="9" style="2"/>
  </cols>
  <sheetData>
    <row r="1" s="385" customFormat="1" ht="40.5" customHeight="1" spans="1:5">
      <c r="A1" s="386" t="s">
        <v>2474</v>
      </c>
      <c r="B1" s="386"/>
      <c r="C1" s="386"/>
      <c r="D1" s="386"/>
      <c r="E1" s="386"/>
    </row>
    <row r="2" s="385" customFormat="1" ht="17.1" customHeight="1" spans="1:5">
      <c r="A2" s="387"/>
      <c r="B2" s="387"/>
      <c r="C2" s="387"/>
      <c r="D2" s="388"/>
      <c r="E2" s="389" t="s">
        <v>2</v>
      </c>
    </row>
    <row r="3" s="2" customFormat="1" ht="24.95" customHeight="1" spans="1:5">
      <c r="A3" s="390" t="s">
        <v>4</v>
      </c>
      <c r="B3" s="390" t="s">
        <v>2475</v>
      </c>
      <c r="C3" s="390" t="s">
        <v>6</v>
      </c>
      <c r="D3" s="391" t="s">
        <v>2476</v>
      </c>
      <c r="E3" s="392"/>
    </row>
    <row r="4" s="2" customFormat="1" ht="24.95" customHeight="1" spans="1:5">
      <c r="A4" s="393"/>
      <c r="B4" s="393"/>
      <c r="C4" s="393"/>
      <c r="D4" s="168" t="s">
        <v>2477</v>
      </c>
      <c r="E4" s="168" t="s">
        <v>2478</v>
      </c>
    </row>
    <row r="5" s="385" customFormat="1" ht="35.1" customHeight="1" spans="1:5">
      <c r="A5" s="394" t="s">
        <v>2465</v>
      </c>
      <c r="B5" s="395">
        <f>B6+B7+B8</f>
        <v>501</v>
      </c>
      <c r="C5" s="395">
        <f>C6+C7+C8</f>
        <v>498</v>
      </c>
      <c r="D5" s="395">
        <f t="shared" ref="D5:D10" si="0">C5-B5</f>
        <v>-3</v>
      </c>
      <c r="E5" s="396">
        <f>D5/B5</f>
        <v>-0.006</v>
      </c>
    </row>
    <row r="6" s="385" customFormat="1" ht="35.1" customHeight="1" spans="1:5">
      <c r="A6" s="149" t="s">
        <v>2479</v>
      </c>
      <c r="B6" s="395">
        <v>0</v>
      </c>
      <c r="C6" s="395">
        <v>0</v>
      </c>
      <c r="D6" s="395">
        <f t="shared" si="0"/>
        <v>0</v>
      </c>
      <c r="E6" s="396"/>
    </row>
    <row r="7" s="385" customFormat="1" ht="35.1" customHeight="1" spans="1:5">
      <c r="A7" s="149" t="s">
        <v>2480</v>
      </c>
      <c r="B7" s="395">
        <v>40</v>
      </c>
      <c r="C7" s="395">
        <v>40</v>
      </c>
      <c r="D7" s="395">
        <f t="shared" si="0"/>
        <v>0</v>
      </c>
      <c r="E7" s="396">
        <f>D7/B7</f>
        <v>0</v>
      </c>
    </row>
    <row r="8" s="385" customFormat="1" ht="35.1" customHeight="1" spans="1:5">
      <c r="A8" s="149" t="s">
        <v>2481</v>
      </c>
      <c r="B8" s="395">
        <f>B9+B10</f>
        <v>461</v>
      </c>
      <c r="C8" s="395">
        <f>C9+C10</f>
        <v>458</v>
      </c>
      <c r="D8" s="395">
        <f t="shared" si="0"/>
        <v>-3</v>
      </c>
      <c r="E8" s="396">
        <f>D8/B8</f>
        <v>-0.0065</v>
      </c>
    </row>
    <row r="9" s="385" customFormat="1" ht="35.1" customHeight="1" spans="1:5">
      <c r="A9" s="152" t="s">
        <v>2482</v>
      </c>
      <c r="B9" s="395">
        <v>108</v>
      </c>
      <c r="C9" s="395">
        <v>108</v>
      </c>
      <c r="D9" s="395">
        <f t="shared" si="0"/>
        <v>0</v>
      </c>
      <c r="E9" s="396">
        <f>D9/B9</f>
        <v>0</v>
      </c>
    </row>
    <row r="10" s="385" customFormat="1" ht="35.1" customHeight="1" spans="1:5">
      <c r="A10" s="152" t="s">
        <v>2483</v>
      </c>
      <c r="B10" s="395">
        <v>353</v>
      </c>
      <c r="C10" s="395">
        <v>350</v>
      </c>
      <c r="D10" s="395">
        <f t="shared" si="0"/>
        <v>-3</v>
      </c>
      <c r="E10" s="396">
        <f>D10/B10</f>
        <v>-0.0085</v>
      </c>
    </row>
    <row r="11" s="385" customFormat="1" ht="192" customHeight="1" spans="1:5">
      <c r="A11" s="397" t="s">
        <v>2484</v>
      </c>
      <c r="B11" s="397"/>
      <c r="C11" s="397"/>
      <c r="D11" s="397"/>
      <c r="E11" s="397"/>
    </row>
  </sheetData>
  <sheetProtection algorithmName="SHA-512" hashValue="x2qwBNzcwEfIkA5j4Ths/0kDSbHJQCcjrYCCp2tqZxv5D77OPGJ3/lbjXYNXDIEWdTmrrXPKuw6200bhZegC3g==" saltValue="JKI44YUSFnWSS+EQF7L+gA==" spinCount="100000" sheet="1" selectLockedCells="1" selectUnlockedCells="1" objects="1"/>
  <mergeCells count="6">
    <mergeCell ref="A1:E1"/>
    <mergeCell ref="D3:E3"/>
    <mergeCell ref="A11:E11"/>
    <mergeCell ref="A3:A4"/>
    <mergeCell ref="B3:B4"/>
    <mergeCell ref="C3:C4"/>
  </mergeCells>
  <printOptions horizontalCentered="1"/>
  <pageMargins left="0.707638888888889" right="0.707638888888889" top="0.751388888888889" bottom="0.751388888888889" header="0.30625" footer="0.30625"/>
  <pageSetup paperSize="9" scale="95" fitToHeight="200" orientation="landscape"/>
  <headerFooter>
    <oddFooter>&amp;C&amp;16- &amp;P -</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F0"/>
  </sheetPr>
  <dimension ref="A1:E50"/>
  <sheetViews>
    <sheetView showGridLines="0" showZeros="0" view="pageBreakPreview" zoomScaleNormal="115" topLeftCell="A29" workbookViewId="0">
      <selection activeCell="E21" sqref="E21"/>
    </sheetView>
  </sheetViews>
  <sheetFormatPr defaultColWidth="9" defaultRowHeight="14.25" outlineLevelCol="4"/>
  <cols>
    <col min="1" max="1" width="20.6333333333333" style="160" customWidth="1"/>
    <col min="2" max="2" width="50.7583333333333" style="160" customWidth="1"/>
    <col min="3" max="4" width="20.6333333333333" style="160" customWidth="1"/>
    <col min="5" max="5" width="20.6333333333333" style="345" customWidth="1"/>
    <col min="6" max="16355" width="9" style="160"/>
    <col min="16356" max="16356" width="45.6333333333333" style="160"/>
    <col min="16357" max="16384" width="9" style="160"/>
  </cols>
  <sheetData>
    <row r="1" ht="45" customHeight="1" spans="1:5">
      <c r="A1" s="162"/>
      <c r="B1" s="346" t="s">
        <v>2485</v>
      </c>
      <c r="C1" s="346"/>
      <c r="D1" s="346"/>
      <c r="E1" s="346"/>
    </row>
    <row r="2" s="343" customFormat="1" ht="20.1" customHeight="1" spans="1:5">
      <c r="A2" s="347"/>
      <c r="B2" s="348"/>
      <c r="C2" s="348"/>
      <c r="D2" s="348"/>
      <c r="E2" s="349" t="s">
        <v>2</v>
      </c>
    </row>
    <row r="3" s="344" customFormat="1" ht="45" customHeight="1" spans="1:5">
      <c r="A3" s="350" t="s">
        <v>3</v>
      </c>
      <c r="B3" s="351" t="s">
        <v>4</v>
      </c>
      <c r="C3" s="181" t="s">
        <v>5</v>
      </c>
      <c r="D3" s="181" t="s">
        <v>6</v>
      </c>
      <c r="E3" s="181" t="s">
        <v>7</v>
      </c>
    </row>
    <row r="4" s="344" customFormat="1" ht="36" customHeight="1" spans="1:5">
      <c r="A4" s="317" t="s">
        <v>2486</v>
      </c>
      <c r="B4" s="312" t="s">
        <v>2487</v>
      </c>
      <c r="C4" s="352"/>
      <c r="D4" s="352"/>
      <c r="E4" s="321"/>
    </row>
    <row r="5" ht="36" customHeight="1" spans="1:5">
      <c r="A5" s="317" t="s">
        <v>2488</v>
      </c>
      <c r="B5" s="312" t="s">
        <v>2489</v>
      </c>
      <c r="C5" s="352"/>
      <c r="D5" s="352"/>
      <c r="E5" s="353"/>
    </row>
    <row r="6" ht="36" customHeight="1" spans="1:5">
      <c r="A6" s="317" t="s">
        <v>2490</v>
      </c>
      <c r="B6" s="312" t="s">
        <v>2491</v>
      </c>
      <c r="C6" s="352"/>
      <c r="D6" s="352"/>
      <c r="E6" s="353"/>
    </row>
    <row r="7" ht="36" customHeight="1" spans="1:5">
      <c r="A7" s="317" t="s">
        <v>2492</v>
      </c>
      <c r="B7" s="312" t="s">
        <v>2493</v>
      </c>
      <c r="C7" s="352"/>
      <c r="D7" s="352"/>
      <c r="E7" s="353"/>
    </row>
    <row r="8" ht="36" customHeight="1" spans="1:5">
      <c r="A8" s="317" t="s">
        <v>2494</v>
      </c>
      <c r="B8" s="312" t="s">
        <v>2495</v>
      </c>
      <c r="C8" s="352"/>
      <c r="D8" s="352"/>
      <c r="E8" s="353"/>
    </row>
    <row r="9" ht="36" customHeight="1" spans="1:5">
      <c r="A9" s="317" t="s">
        <v>2496</v>
      </c>
      <c r="B9" s="312" t="s">
        <v>2497</v>
      </c>
      <c r="C9" s="352"/>
      <c r="D9" s="352"/>
      <c r="E9" s="353"/>
    </row>
    <row r="10" ht="36" customHeight="1" spans="1:5">
      <c r="A10" s="317" t="s">
        <v>2498</v>
      </c>
      <c r="B10" s="312" t="s">
        <v>2499</v>
      </c>
      <c r="C10" s="352">
        <f>SUM(C11:C15)</f>
        <v>11669</v>
      </c>
      <c r="D10" s="352">
        <f>SUM(D11:D15)</f>
        <v>40000</v>
      </c>
      <c r="E10" s="353">
        <f>D10/C10-1</f>
        <v>2.428</v>
      </c>
    </row>
    <row r="11" ht="36" customHeight="1" spans="1:5">
      <c r="A11" s="317" t="s">
        <v>2500</v>
      </c>
      <c r="B11" s="315" t="s">
        <v>2501</v>
      </c>
      <c r="C11" s="354">
        <v>11309</v>
      </c>
      <c r="D11" s="354">
        <v>40000</v>
      </c>
      <c r="E11" s="353">
        <f>D11/C11-1</f>
        <v>2.537</v>
      </c>
    </row>
    <row r="12" ht="36" customHeight="1" spans="1:5">
      <c r="A12" s="317" t="s">
        <v>2502</v>
      </c>
      <c r="B12" s="315" t="s">
        <v>2503</v>
      </c>
      <c r="C12" s="354">
        <v>414</v>
      </c>
      <c r="D12" s="354">
        <v>0</v>
      </c>
      <c r="E12" s="353">
        <f>D12/C12-1</f>
        <v>-1</v>
      </c>
    </row>
    <row r="13" ht="36" customHeight="1" spans="1:5">
      <c r="A13" s="317" t="s">
        <v>2504</v>
      </c>
      <c r="B13" s="315" t="s">
        <v>2505</v>
      </c>
      <c r="C13" s="354"/>
      <c r="D13" s="354">
        <v>0</v>
      </c>
      <c r="E13" s="353"/>
    </row>
    <row r="14" ht="36" customHeight="1" spans="1:5">
      <c r="A14" s="317" t="s">
        <v>2506</v>
      </c>
      <c r="B14" s="315" t="s">
        <v>2507</v>
      </c>
      <c r="C14" s="354">
        <v>-54</v>
      </c>
      <c r="D14" s="354">
        <v>0</v>
      </c>
      <c r="E14" s="353">
        <f>D14/C14-1</f>
        <v>-1</v>
      </c>
    </row>
    <row r="15" ht="36" customHeight="1" spans="1:5">
      <c r="A15" s="317" t="s">
        <v>2508</v>
      </c>
      <c r="B15" s="315" t="s">
        <v>2509</v>
      </c>
      <c r="C15" s="354"/>
      <c r="D15" s="354">
        <v>0</v>
      </c>
      <c r="E15" s="353"/>
    </row>
    <row r="16" ht="36" customHeight="1" spans="1:5">
      <c r="A16" s="355" t="s">
        <v>2510</v>
      </c>
      <c r="B16" s="169" t="s">
        <v>2511</v>
      </c>
      <c r="C16" s="352"/>
      <c r="D16" s="352"/>
      <c r="E16" s="353"/>
    </row>
    <row r="17" ht="36" customHeight="1" spans="1:5">
      <c r="A17" s="355" t="s">
        <v>2512</v>
      </c>
      <c r="B17" s="169" t="s">
        <v>2513</v>
      </c>
      <c r="C17" s="352">
        <f>C18+C19</f>
        <v>217</v>
      </c>
      <c r="D17" s="352">
        <f>D18+D19</f>
        <v>280</v>
      </c>
      <c r="E17" s="353">
        <f>D17/C17-1</f>
        <v>0.29</v>
      </c>
    </row>
    <row r="18" ht="36" customHeight="1" spans="1:5">
      <c r="A18" s="355" t="s">
        <v>2514</v>
      </c>
      <c r="B18" s="189" t="s">
        <v>2515</v>
      </c>
      <c r="C18" s="354">
        <v>140</v>
      </c>
      <c r="D18" s="354">
        <v>200</v>
      </c>
      <c r="E18" s="353">
        <f t="shared" ref="E18:E26" si="0">D18/C18-1</f>
        <v>0.429</v>
      </c>
    </row>
    <row r="19" ht="36" customHeight="1" spans="1:5">
      <c r="A19" s="355" t="s">
        <v>2516</v>
      </c>
      <c r="B19" s="189" t="s">
        <v>2517</v>
      </c>
      <c r="C19" s="354">
        <v>77</v>
      </c>
      <c r="D19" s="354">
        <v>80</v>
      </c>
      <c r="E19" s="353">
        <f t="shared" si="0"/>
        <v>0.039</v>
      </c>
    </row>
    <row r="20" ht="36" customHeight="1" spans="1:5">
      <c r="A20" s="355" t="s">
        <v>2518</v>
      </c>
      <c r="B20" s="169" t="s">
        <v>2519</v>
      </c>
      <c r="C20" s="352">
        <v>500</v>
      </c>
      <c r="D20" s="352">
        <v>320</v>
      </c>
      <c r="E20" s="353">
        <f t="shared" si="0"/>
        <v>-0.36</v>
      </c>
    </row>
    <row r="21" ht="36" customHeight="1" spans="1:5">
      <c r="A21" s="355" t="s">
        <v>2520</v>
      </c>
      <c r="B21" s="169" t="s">
        <v>2521</v>
      </c>
      <c r="C21" s="352"/>
      <c r="D21" s="352"/>
      <c r="E21" s="353"/>
    </row>
    <row r="22" ht="36" customHeight="1" spans="1:5">
      <c r="A22" s="355" t="s">
        <v>2522</v>
      </c>
      <c r="B22" s="169" t="s">
        <v>2523</v>
      </c>
      <c r="C22" s="352"/>
      <c r="D22" s="352"/>
      <c r="E22" s="353"/>
    </row>
    <row r="23" ht="36" customHeight="1" spans="1:5">
      <c r="A23" s="317" t="s">
        <v>2524</v>
      </c>
      <c r="B23" s="312" t="s">
        <v>2525</v>
      </c>
      <c r="C23" s="352"/>
      <c r="D23" s="352"/>
      <c r="E23" s="353"/>
    </row>
    <row r="24" ht="36" customHeight="1" spans="1:5">
      <c r="A24" s="317" t="s">
        <v>2526</v>
      </c>
      <c r="B24" s="312" t="s">
        <v>2527</v>
      </c>
      <c r="C24" s="352">
        <v>485</v>
      </c>
      <c r="D24" s="352">
        <v>500</v>
      </c>
      <c r="E24" s="353">
        <f t="shared" si="0"/>
        <v>0.031</v>
      </c>
    </row>
    <row r="25" ht="36" customHeight="1" spans="1:5">
      <c r="A25" s="317" t="s">
        <v>2528</v>
      </c>
      <c r="B25" s="312" t="s">
        <v>2529</v>
      </c>
      <c r="C25" s="352"/>
      <c r="D25" s="352"/>
      <c r="E25" s="353"/>
    </row>
    <row r="26" ht="36" customHeight="1" spans="1:5">
      <c r="A26" s="317" t="s">
        <v>2530</v>
      </c>
      <c r="B26" s="312" t="s">
        <v>2531</v>
      </c>
      <c r="C26" s="352">
        <v>4823</v>
      </c>
      <c r="D26" s="352">
        <v>24733</v>
      </c>
      <c r="E26" s="353">
        <f t="shared" si="0"/>
        <v>4.128</v>
      </c>
    </row>
    <row r="27" ht="36" customHeight="1" spans="1:5">
      <c r="A27" s="317" t="s">
        <v>2532</v>
      </c>
      <c r="B27" s="312" t="s">
        <v>2533</v>
      </c>
      <c r="C27" s="352"/>
      <c r="D27" s="352"/>
      <c r="E27" s="353"/>
    </row>
    <row r="28" ht="36" customHeight="1" spans="1:5">
      <c r="A28" s="317"/>
      <c r="B28" s="315"/>
      <c r="C28" s="354"/>
      <c r="D28" s="354"/>
      <c r="E28" s="353"/>
    </row>
    <row r="29" ht="36" customHeight="1" spans="1:5">
      <c r="A29" s="328"/>
      <c r="B29" s="329" t="s">
        <v>2534</v>
      </c>
      <c r="C29" s="352">
        <f>C4+C5+C6+C7+C8+C9+C10+C16+C17+C20+C21+C22+C23+C24+C25+C26+C27</f>
        <v>17694</v>
      </c>
      <c r="D29" s="352">
        <f>D4+D5+D6+D7+D8+D9+D10+D16+D17+D20+D21+D22+D23+D24+D25+D26+D27</f>
        <v>65833</v>
      </c>
      <c r="E29" s="353">
        <f t="shared" ref="E21:E37" si="1">D29/C29-1</f>
        <v>2.721</v>
      </c>
    </row>
    <row r="30" ht="36" customHeight="1" spans="1:5">
      <c r="A30" s="356">
        <v>105</v>
      </c>
      <c r="B30" s="357" t="s">
        <v>2535</v>
      </c>
      <c r="C30" s="358">
        <v>59790</v>
      </c>
      <c r="D30" s="358"/>
      <c r="E30" s="353">
        <f t="shared" si="1"/>
        <v>-1</v>
      </c>
    </row>
    <row r="31" ht="36" customHeight="1" spans="1:5">
      <c r="A31" s="380">
        <v>110</v>
      </c>
      <c r="B31" s="381" t="s">
        <v>60</v>
      </c>
      <c r="C31" s="359">
        <f>C32+C35+C36</f>
        <v>26213</v>
      </c>
      <c r="D31" s="359">
        <f>D32+D35+D36</f>
        <v>14353</v>
      </c>
      <c r="E31" s="353">
        <f t="shared" si="1"/>
        <v>-0.452</v>
      </c>
    </row>
    <row r="32" ht="36" customHeight="1" spans="1:5">
      <c r="A32" s="380">
        <v>11004</v>
      </c>
      <c r="B32" s="381" t="s">
        <v>2536</v>
      </c>
      <c r="C32" s="359">
        <f>C33+C34</f>
        <v>7795</v>
      </c>
      <c r="D32" s="359">
        <f>D33+D34</f>
        <v>7800</v>
      </c>
      <c r="E32" s="353">
        <f t="shared" si="1"/>
        <v>0.001</v>
      </c>
    </row>
    <row r="33" ht="36" customHeight="1" spans="1:5">
      <c r="A33" s="382">
        <v>1100402</v>
      </c>
      <c r="B33" s="383" t="s">
        <v>2537</v>
      </c>
      <c r="C33" s="362">
        <v>7795</v>
      </c>
      <c r="D33" s="362">
        <v>7800</v>
      </c>
      <c r="E33" s="353">
        <f t="shared" si="1"/>
        <v>0.001</v>
      </c>
    </row>
    <row r="34" ht="36" customHeight="1" spans="1:5">
      <c r="A34" s="382">
        <v>1100403</v>
      </c>
      <c r="B34" s="383" t="s">
        <v>2538</v>
      </c>
      <c r="C34" s="362"/>
      <c r="D34" s="362"/>
      <c r="E34" s="353"/>
    </row>
    <row r="35" ht="36" customHeight="1" spans="1:5">
      <c r="A35" s="382">
        <v>11008</v>
      </c>
      <c r="B35" s="383" t="s">
        <v>63</v>
      </c>
      <c r="C35" s="362">
        <v>15461</v>
      </c>
      <c r="D35" s="362">
        <v>6553</v>
      </c>
      <c r="E35" s="353">
        <f t="shared" si="1"/>
        <v>-0.576</v>
      </c>
    </row>
    <row r="36" ht="36" customHeight="1" spans="1:5">
      <c r="A36" s="382">
        <v>11009</v>
      </c>
      <c r="B36" s="383" t="s">
        <v>64</v>
      </c>
      <c r="C36" s="362">
        <v>2957</v>
      </c>
      <c r="D36" s="362"/>
      <c r="E36" s="353">
        <f t="shared" si="1"/>
        <v>-1</v>
      </c>
    </row>
    <row r="37" ht="36" customHeight="1" spans="1:5">
      <c r="A37" s="365"/>
      <c r="B37" s="366" t="s">
        <v>67</v>
      </c>
      <c r="C37" s="358">
        <f>C29+C30+C31</f>
        <v>103697</v>
      </c>
      <c r="D37" s="358">
        <f>D29+D30+D31</f>
        <v>80186</v>
      </c>
      <c r="E37" s="353">
        <f t="shared" si="1"/>
        <v>-0.227</v>
      </c>
    </row>
    <row r="38" spans="1:5">
      <c r="C38" s="384"/>
      <c r="D38" s="384"/>
    </row>
    <row r="40" spans="1:5">
      <c r="C40" s="384"/>
      <c r="D40" s="384"/>
    </row>
    <row r="42" spans="1:5">
      <c r="C42" s="384"/>
      <c r="D42" s="384"/>
    </row>
    <row r="43" spans="1:5">
      <c r="C43" s="384"/>
      <c r="D43" s="384"/>
    </row>
    <row r="45" spans="1:5">
      <c r="C45" s="384"/>
      <c r="D45" s="384"/>
    </row>
    <row r="46" spans="1:5">
      <c r="C46" s="384"/>
      <c r="D46" s="384"/>
    </row>
    <row r="47" spans="1:5">
      <c r="C47" s="384"/>
      <c r="D47" s="384"/>
    </row>
    <row r="48" spans="1:5">
      <c r="C48" s="384"/>
      <c r="D48" s="384"/>
    </row>
    <row r="50" spans="3:4">
      <c r="C50" s="384"/>
      <c r="D50" s="384"/>
    </row>
  </sheetData>
  <sheetProtection algorithmName="SHA-512" hashValue="qFfEgW3iIOFCmMEGJ3bBENmD9kWlzwdPXt+wkZ8F2srbIWjBY+PKIP+m1N09YGsltVc1JHcXgsFjSQfRCXwCUA==" saltValue="UJ3dfH9wGxXICi00Ja4ZIQ==" spinCount="100000" sheet="1" selectLockedCells="1" selectUnlockedCells="1" objects="1"/>
  <mergeCells count="1">
    <mergeCell ref="B1:E1"/>
  </mergeCells>
  <conditionalFormatting sqref="B30">
    <cfRule type="expression" dxfId="1" priority="11" stopIfTrue="1">
      <formula>"len($A:$A)=3"</formula>
    </cfRule>
  </conditionalFormatting>
  <conditionalFormatting sqref="B32">
    <cfRule type="expression" dxfId="1" priority="2" stopIfTrue="1">
      <formula>"len($A:$A)=3"</formula>
    </cfRule>
  </conditionalFormatting>
  <conditionalFormatting sqref="B34">
    <cfRule type="expression" dxfId="1" priority="1" stopIfTrue="1">
      <formula>"len($A:$A)=3"</formula>
    </cfRule>
  </conditionalFormatting>
  <conditionalFormatting sqref="C30:D30 C33:D35">
    <cfRule type="expression" dxfId="1" priority="7" stopIfTrue="1">
      <formula>"len($A:$A)=3"</formula>
    </cfRule>
  </conditionalFormatting>
  <conditionalFormatting sqref="B31 B33">
    <cfRule type="expression" dxfId="1" priority="4" stopIfTrue="1">
      <formula>"len($A:$A)=3"</formula>
    </cfRule>
  </conditionalFormatting>
  <conditionalFormatting sqref="C31:D34">
    <cfRule type="expression" dxfId="1" priority="10" stopIfTrue="1">
      <formula>"len($A:$A)=3"</formula>
    </cfRule>
  </conditionalFormatting>
  <printOptions horizontalCentered="1"/>
  <pageMargins left="0.471527777777778" right="0.393055555555556" top="0.747916666666667" bottom="0.747916666666667" header="0.313888888888889" footer="0.313888888888889"/>
  <pageSetup paperSize="9" scale="75" orientation="portrait"/>
  <headerFooter alignWithMargins="0">
    <oddFooter>&amp;C&amp;16- &amp;P -</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28" master="" otherUserPermission="visible"/>
  <rangeList sheetStid="29" master="" otherUserPermission="visible"/>
  <rangeList sheetStid="31" master="" otherUserPermission="visible"/>
  <rangeList sheetStid="33" master="" otherUserPermission="visible"/>
  <rangeList sheetStid="132" master="" otherUserPermission="visible"/>
  <rangeList sheetStid="35" master="" otherUserPermission="visible"/>
  <rangeList sheetStid="36" master="" otherUserPermission="visible"/>
  <rangeList sheetStid="131" master="" otherUserPermission="visible"/>
  <rangeList sheetStid="54" master="" otherUserPermission="visible"/>
  <rangeList sheetStid="55" master="" otherUserPermission="visible"/>
  <rangeList sheetStid="56" master="" otherUserPermission="visible"/>
  <rangeList sheetStid="57" master="" otherUserPermission="visible"/>
  <rangeList sheetStid="58" master="" otherUserPermission="visible"/>
  <rangeList sheetStid="108" master="" otherUserPermission="visible"/>
  <rangeList sheetStid="109" master="" otherUserPermission="visible"/>
  <rangeList sheetStid="110" master="" otherUserPermission="visible"/>
  <rangeList sheetStid="111" master="" otherUserPermission="visible"/>
  <rangeList sheetStid="129" master="" otherUserPermission="visible"/>
  <rangeList sheetStid="130" master="" otherUserPermission="visible"/>
  <rangeList sheetStid="113" master="" otherUserPermission="visible"/>
  <rangeList sheetStid="114" master="" otherUserPermission="visible"/>
  <rangeList sheetStid="117" master="" otherUserPermission="visible"/>
  <rangeList sheetStid="118" master="" otherUserPermission="visible"/>
  <rangeList sheetStid="119" master="" otherUserPermission="visible"/>
  <rangeList sheetStid="120" master="" otherUserPermission="visible"/>
  <rangeList sheetStid="121" master="" otherUserPermission="visible"/>
  <rangeList sheetStid="122" master="" otherUserPermission="visible"/>
  <rangeList sheetStid="123" master="" otherUserPermission="visible"/>
  <rangeList sheetStid="124" master="" otherUserPermission="visible"/>
  <rangeList sheetStid="125" master="" otherUserPermission="visible"/>
  <rangeList sheetStid="126" master="" otherUserPermission="visible"/>
  <rangeList sheetStid="134"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Company>云南省财政厅</Company>
  <Application>Microsoft Excel</Application>
  <HeadingPairs>
    <vt:vector size="2" baseType="variant">
      <vt:variant>
        <vt:lpstr>工作表</vt:lpstr>
      </vt:variant>
      <vt:variant>
        <vt:i4>32</vt:i4>
      </vt:variant>
    </vt:vector>
  </HeadingPairs>
  <TitlesOfParts>
    <vt:vector size="32" baseType="lpstr">
      <vt:lpstr>1-1禄劝县一般公共预算收入情况表</vt:lpstr>
      <vt:lpstr>1-2禄劝县一般公共预算支出情况表</vt:lpstr>
      <vt:lpstr>1-3禄劝县本级一般公共预算收入情况表</vt:lpstr>
      <vt:lpstr>1-4禄劝县本级一般公共预算支出情况表（公开到项级）</vt:lpstr>
      <vt:lpstr>1-5禄劝县本级一般公共预算基本支出情况表（公开到款级）</vt:lpstr>
      <vt:lpstr>1-6一般公共预算支出表（州（市）对下转移支付项目）</vt:lpstr>
      <vt:lpstr>1-7昆明市禄劝县分地区税收返还和转移支付预算表</vt:lpstr>
      <vt:lpstr>1-8禄劝县本级“三公”经费预算财政拨款情况统计表</vt:lpstr>
      <vt:lpstr>2-1禄劝县政府性基金预算收入情况表</vt:lpstr>
      <vt:lpstr>2-2禄劝县政府性基金预算支出情况表</vt:lpstr>
      <vt:lpstr>2-3昆明市禄劝县县本级政府性基金预算收入情况表</vt:lpstr>
      <vt:lpstr>2-4禄劝县县本级政府性基金预算支出情况表（公开到项级）</vt:lpstr>
      <vt:lpstr>2-5本级政府性基金支出表（州（市）对下转移支付）</vt:lpstr>
      <vt:lpstr>3-1禄劝县国有资本经营收入预算情况表</vt:lpstr>
      <vt:lpstr>3-2禄劝县国有资本经营支出预算情况表</vt:lpstr>
      <vt:lpstr>3-3县本级国有资本经营收入预算情况表</vt:lpstr>
      <vt:lpstr>3-4县本级国有资本经营支出预算情况表（公开到项级）</vt:lpstr>
      <vt:lpstr>3-5 禄劝县国有资本经营预算转移支付表 （分地区）</vt:lpstr>
      <vt:lpstr>3-6 国有资本经营预算转移支付表（分项目）</vt:lpstr>
      <vt:lpstr>4-1禄劝县社会保险基金收入预算情况表</vt:lpstr>
      <vt:lpstr>4-2禄劝县社会保险基金支出预算情况表</vt:lpstr>
      <vt:lpstr>4-3县本级社会保险基金收入预算情况表</vt:lpstr>
      <vt:lpstr>4-4县本级社会保险基金支出预算情况表</vt:lpstr>
      <vt:lpstr>5-1   2025年地方政府债务限额及余额预算情况表</vt:lpstr>
      <vt:lpstr>5-2  2025年地方政府一般债务余额情况表</vt:lpstr>
      <vt:lpstr>5-3  本级2025年地方政府一般债务余额情况表</vt:lpstr>
      <vt:lpstr>5-4 2025年地方政府专项债务余额情况表</vt:lpstr>
      <vt:lpstr>5-5 本级2025年地方政府专项债务余额情况表（本级）</vt:lpstr>
      <vt:lpstr>5-6 地方政府债券发行及还本付息情况表</vt:lpstr>
      <vt:lpstr>5-7 2025年政府专项债务限额和余额情况表</vt:lpstr>
      <vt:lpstr>5-8 2025年年初新增地方政府债券资金安排表</vt:lpstr>
      <vt:lpstr>6-2重点工作情况解释说明汇总表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段中杰</dc:creator>
  <cp:lastModifiedBy>Administrator</cp:lastModifiedBy>
  <dcterms:created xsi:type="dcterms:W3CDTF">2006-09-16T00:00:00Z</dcterms:created>
  <cp:lastPrinted>2020-05-07T10:46:00Z</cp:lastPrinted>
  <dcterms:modified xsi:type="dcterms:W3CDTF">2026-05-09T01:15:29Z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2052-12.1.0.24031</vt:lpwstr>
  </property>
  <property fmtid="{D5CDD505-2E9C-101B-9397-08002B2CF9AE}" pid="3" name="ICV">
    <vt:lpwstr>81F4EC7A9BF94824BECF6534FE26B88E</vt:lpwstr>
  </property>
  <property fmtid="{D5CDD505-2E9C-101B-9397-08002B2CF9AE}" pid="4" name="CalculationRule">
    <vt:i4>0</vt:i4>
  </property>
</Properties>
</file>