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4" firstSheet="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18"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<sst xmlns="http://schemas.openxmlformats.org/spreadsheetml/2006/main" count="1318" uniqueCount="485">
  <si>
    <t>预算01-1表</t>
  </si>
  <si>
    <t>单位名称：禄劝彝族苗族自治县水务局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</si>
  <si>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</si>
  <si>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</si>
  <si>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</si>
  <si>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</si>
  <si>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</si>
  <si>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</si>
  <si>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</si>
  <si>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</si>
  <si>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</si>
  <si>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</si>
  <si>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</si>
  <si>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</si>
  <si>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</si>
  <si>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</si>
  <si>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</si>
  <si>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</si>
  <si>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</si>
  <si>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</si>
  <si>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</si>
  <si>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</si>
  <si>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</si>
  <si>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</si>
  <si>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</si>
  <si>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</si>
  <si>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</si>
  <si>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</si>
  <si>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</si>
  <si>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</si>
  <si>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</si>
  <si>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</si>
  <si>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</si>
  <si>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</si>
  <si>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</si>
  <si>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</si>
  <si>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</si>
  <si>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</si>
  <si>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</si>
  <si>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</si>
  <si>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</si>
  <si>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</si>
  <si>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</si>
  <si>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</si>
  <si>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</si>
  <si>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</si>
  <si>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</si>
  <si>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</si>
  <si>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</si>
  <si>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</si>
  <si>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</si>
  <si>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</si>
  <si>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</si>
  <si>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</si>
  <si>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</si>
  <si>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</si>
  <si>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</si>
  <si>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</si>
  <si>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</si>
  <si>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</si>
  <si>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</si>
  <si>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</si>
  <si>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</si>
  <si>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</si>
  <si>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</si>
  <si>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</si>
  <si>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</si>
  <si>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</si>
  <si>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</si>
  <si>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</si>
  <si>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禄劝彝族苗族自治县水务局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</si>
  <si>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</si>
  <si>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</si>
  <si>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</si>
  <si>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</si>
  <si>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</si>
  <si>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</si>
  <si>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</si>
  <si>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</si>
  <si>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</si>
  <si>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</si>
  <si>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</si>
  <si>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</si>
  <si>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</si>
  <si>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</si>
  <si>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</si>
  <si>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</si>
  <si>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</si>
  <si>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</si>
  <si>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</si>
  <si>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</si>
  <si>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</si>
  <si>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</si>
  <si>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</si>
  <si>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</si>
  <si>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</si>
  <si>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</si>
  <si>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</si>
  <si>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</si>
  <si>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</si>
  <si>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</si>
  <si>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</si>
  <si>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</si>
  <si>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</si>
  <si>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</si>
  <si>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</si>
  <si>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</si>
  <si>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</si>
  <si>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</si>
  <si>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</si>
  <si>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</si>
  <si>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</si>
  <si>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</si>
  <si>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</si>
  <si>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</si>
  <si>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</si>
  <si>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</si>
  <si>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</si>
  <si>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</si>
  <si>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</si>
  <si>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</si>
  <si>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</si>
  <si>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</si>
  <si>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</si>
  <si>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</si>
  <si>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</si>
  <si>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</si>
  <si>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</si>
  <si>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</si>
  <si>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</si>
  <si>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</si>
  <si>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</si>
  <si>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</si>
  <si>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</si>
  <si>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</si>
  <si>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</si>
  <si>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</si>
  <si>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</si>
  <si>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</si>
  <si>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</si>
  <si>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</si>
  <si>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</si>
  <si>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</si>
  <si>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</si>
  <si>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</si>
  <si>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</si>
  <si>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</si>
  <si>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</si>
  <si>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</si>
  <si>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</si>
  <si>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</si>
  <si>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</si>
  <si>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</si>
  <si>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</si>
  <si>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</si>
  <si>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</si>
  <si>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</si>
  <si>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</si>
  <si>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</si>
  <si>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</si>
  <si>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</si>
  <si>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</si>
  <si>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</si>
  <si>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</si>
  <si>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</si>
  <si>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</si>
  <si>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</si>
  <si>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</si>
  <si>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</si>
  <si>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</si>
  <si>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21299</t>
  </si>
  <si>
    <t>其他城乡社区支出</t>
  </si>
  <si>
    <t>2129999</t>
  </si>
  <si>
    <t>213</t>
  </si>
  <si>
    <t>农林水支出</t>
  </si>
  <si>
    <t>21303</t>
  </si>
  <si>
    <t>水利</t>
  </si>
  <si>
    <t>2130301</t>
  </si>
  <si>
    <t>行政运行</t>
  </si>
  <si>
    <t>2130305</t>
  </si>
  <si>
    <t>水利工程建设</t>
  </si>
  <si>
    <t>2130306</t>
  </si>
  <si>
    <t>水利工程运行与维护</t>
  </si>
  <si>
    <t>2130310</t>
  </si>
  <si>
    <t>水土保持</t>
  </si>
  <si>
    <t>2130314</t>
  </si>
  <si>
    <t>防汛</t>
  </si>
  <si>
    <t>2130315</t>
  </si>
  <si>
    <t>抗旱</t>
  </si>
  <si>
    <t>2130316</t>
  </si>
  <si>
    <t>农村水利</t>
  </si>
  <si>
    <t>2130334</t>
  </si>
  <si>
    <t>水利建设征地及移民支出</t>
  </si>
  <si>
    <t>21305</t>
  </si>
  <si>
    <t>巩固脱贫攻坚成果衔接乡村振兴</t>
  </si>
  <si>
    <t>2130504</t>
  </si>
  <si>
    <t>农村基础设施建设</t>
  </si>
  <si>
    <t>21366</t>
  </si>
  <si>
    <t>大中型水库库区基金安排的支出</t>
  </si>
  <si>
    <t>2136601</t>
  </si>
  <si>
    <t>基础设施建设和经济发展</t>
  </si>
  <si>
    <t>21372</t>
  </si>
  <si>
    <t>大中型水库移民后期扶持基金支出</t>
  </si>
  <si>
    <t>2137201</t>
  </si>
  <si>
    <t>移民补助</t>
  </si>
  <si>
    <t>2137202</t>
  </si>
  <si>
    <t>221</t>
  </si>
  <si>
    <t>住房保障支出</t>
  </si>
  <si>
    <t>22102</t>
  </si>
  <si>
    <t>住房改革支出</t>
  </si>
  <si>
    <t>2210201</t>
  </si>
  <si>
    <t>住房公积金</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</si>
  <si>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</si>
  <si>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</si>
  <si>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</si>
  <si>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</si>
  <si>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</si>
  <si>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</si>
  <si>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</si>
  <si>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</si>
  <si>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</si>
  <si>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</si>
  <si>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</si>
  <si>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</si>
  <si>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</si>
  <si>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</si>
  <si>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</si>
  <si>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</si>
  <si>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</si>
  <si>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</si>
  <si>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</si>
  <si>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</si>
  <si>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</si>
  <si>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</si>
  <si>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</si>
  <si>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</si>
  <si>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</si>
  <si>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</si>
  <si>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</si>
  <si>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1111</t>
  </si>
  <si>
    <t>行政基本工资</t>
  </si>
  <si>
    <t>30101</t>
  </si>
  <si>
    <t>基本工资</t>
  </si>
  <si>
    <t>1112</t>
  </si>
  <si>
    <t>事业基本工资</t>
  </si>
  <si>
    <t>行政津贴补贴</t>
  </si>
  <si>
    <t>30102</t>
  </si>
  <si>
    <t>津贴补贴</t>
  </si>
  <si>
    <t>事业津贴补贴</t>
  </si>
  <si>
    <t>行政年终一次性奖金</t>
  </si>
  <si>
    <t>30103</t>
  </si>
  <si>
    <t>奖金</t>
  </si>
  <si>
    <t>事业年终一次性奖金</t>
  </si>
  <si>
    <t>公务员基础绩效奖</t>
  </si>
  <si>
    <t>奖励性绩效工资</t>
  </si>
  <si>
    <t>30107</t>
  </si>
  <si>
    <t>绩效工资</t>
  </si>
  <si>
    <t>基础性绩效工资</t>
  </si>
  <si>
    <t>绩效考核奖励（2017年提高部分）</t>
  </si>
  <si>
    <t>112</t>
  </si>
  <si>
    <t>机关单位基本养老保险缴费</t>
  </si>
  <si>
    <t>30108</t>
  </si>
  <si>
    <t>机关事业单位基本养老保险缴费</t>
  </si>
  <si>
    <t>事业单位基本养老保险缴费</t>
  </si>
  <si>
    <t>事业职业年金缴费</t>
  </si>
  <si>
    <t>职业年金缴费支出</t>
  </si>
  <si>
    <t>30109</t>
  </si>
  <si>
    <t>职业年金缴费</t>
  </si>
  <si>
    <t>行政职工基本医疗保险缴费</t>
  </si>
  <si>
    <t>30110</t>
  </si>
  <si>
    <t>职工基本医疗保险缴费</t>
  </si>
  <si>
    <t>事业职工基本医疗保险缴费</t>
  </si>
  <si>
    <t>生育保险（行政）</t>
  </si>
  <si>
    <t>生育保险（事业）</t>
  </si>
  <si>
    <t>长护险（行政）</t>
  </si>
  <si>
    <t>长护险（事业）</t>
  </si>
  <si>
    <t>行政公务员医疗统筹</t>
  </si>
  <si>
    <t>30111</t>
  </si>
  <si>
    <t>公务员医疗补助缴费</t>
  </si>
  <si>
    <t>事业公务员医疗统筹</t>
  </si>
  <si>
    <t>行政工伤保险</t>
  </si>
  <si>
    <t>30112</t>
  </si>
  <si>
    <t>其他社会保障缴费</t>
  </si>
  <si>
    <t>事业工伤保险</t>
  </si>
  <si>
    <t>行政重特病医疗统筹</t>
  </si>
  <si>
    <t>事业重特病医疗统筹</t>
  </si>
  <si>
    <t>失业保险</t>
  </si>
  <si>
    <t>113</t>
  </si>
  <si>
    <t>行政住房公积金</t>
  </si>
  <si>
    <t>30113</t>
  </si>
  <si>
    <t>事业住房公积金</t>
  </si>
  <si>
    <t>216</t>
  </si>
  <si>
    <t>办公费</t>
  </si>
  <si>
    <t>30201</t>
  </si>
  <si>
    <t>水费</t>
  </si>
  <si>
    <t>30205</t>
  </si>
  <si>
    <t>差旅费</t>
  </si>
  <si>
    <t>30211</t>
  </si>
  <si>
    <t>30206</t>
  </si>
  <si>
    <t>215</t>
  </si>
  <si>
    <t>行政工会经费</t>
  </si>
  <si>
    <t>30228</t>
  </si>
  <si>
    <t>工会经费</t>
  </si>
  <si>
    <t>事业工会经费</t>
  </si>
  <si>
    <t>公务用车运行维护费</t>
  </si>
  <si>
    <t>30231</t>
  </si>
  <si>
    <t>2141</t>
  </si>
  <si>
    <t>公务交通补助</t>
  </si>
  <si>
    <t>30239</t>
  </si>
  <si>
    <t>其他交通费用</t>
  </si>
  <si>
    <t>114</t>
  </si>
  <si>
    <t>遗嘱补助</t>
  </si>
  <si>
    <t>30305</t>
  </si>
  <si>
    <t>生活补助</t>
  </si>
  <si>
    <t>退休人员医疗保险及医疗统筹（行政）</t>
  </si>
  <si>
    <t>退休人员医疗保险及医疗统筹（事业）</t>
  </si>
  <si>
    <t>预算05-1表</t>
  </si>
  <si>
    <t>项目分类</t>
  </si>
  <si>
    <t>项目单位</t>
  </si>
  <si>
    <t>经济科目编码</t>
  </si>
  <si>
    <t>经济科目名称</t>
  </si>
  <si>
    <t>本年拨款</t>
  </si>
  <si>
    <t>其中：本次下达</t>
  </si>
  <si>
    <t>事业发展类</t>
  </si>
  <si>
    <t>禄财预【2024】14号茂山甲甸二库抗旱应急供水工程资金</t>
  </si>
  <si>
    <t>30905</t>
  </si>
  <si>
    <t>基础设施建设</t>
  </si>
  <si>
    <t>民生类</t>
  </si>
  <si>
    <t>禄发改通【2024】24号2023年度城乡绿化美化标杆典型省级财政奖补资金</t>
  </si>
  <si>
    <t>31005</t>
  </si>
  <si>
    <t>专项业务类</t>
  </si>
  <si>
    <t>昆财农【2024】14号下达2024年度云龙水库一级保护区正常新增人口生活补助资金</t>
  </si>
  <si>
    <t>31010</t>
  </si>
  <si>
    <t>安置补助</t>
  </si>
  <si>
    <t>防汛抗旱及河长制统筹工作经费</t>
  </si>
  <si>
    <t>团山水厂及配套管网工专项资金</t>
  </si>
  <si>
    <t>封过水库管理所人员工资经费</t>
  </si>
  <si>
    <t>31204</t>
  </si>
  <si>
    <t>费用补贴</t>
  </si>
  <si>
    <t>云龙水库移民新增人口长效生活保障经费</t>
  </si>
  <si>
    <t>乌东德电站移民补偿资金</t>
  </si>
  <si>
    <t>解决重点水源工程资金</t>
  </si>
  <si>
    <t>中型水库库区基金的资金</t>
  </si>
  <si>
    <t>解决移民后期扶持项目建设资金</t>
  </si>
  <si>
    <t>解决五小水利项目建设资金</t>
  </si>
  <si>
    <t>中央水污染防治资金</t>
  </si>
  <si>
    <t>昆财农【2024】91号2024年市级抗旱补助资金</t>
  </si>
  <si>
    <t>禄财农【2024】51号2024年城乡建设用地增减挂钩结余指标跨省域调节资金</t>
  </si>
  <si>
    <t>昆财农【2024】125号2024年第二批中央水库移民扶持基金的资金</t>
  </si>
  <si>
    <t>昆财农【2024】12号下达2024年度云龙水库一级保护区松花坝核心移民长效补助资金</t>
  </si>
  <si>
    <t>昆财农【2024】150号2024年第二批省级库区基金（维稳工作经费）的资金</t>
  </si>
  <si>
    <t>2024年省级水利专项资金</t>
  </si>
  <si>
    <t>2024年第一批省级库区基金的资金</t>
  </si>
  <si>
    <t>2024年第二批中央水库移民扶持基金资金</t>
  </si>
  <si>
    <t>昆财农【2024】47号昆明市财政局昆明市水务局下达国家水土保持重点工程市级配套的资金</t>
  </si>
  <si>
    <t>2024年农村饮水安全巩固提升市级补助资金</t>
  </si>
  <si>
    <t>昆财农【2024】118号2024年中央农业防灾减灾和水利救灾的资金</t>
  </si>
  <si>
    <t>昆财农【2024】131号2024年小型民生水利工程市级补助资金</t>
  </si>
  <si>
    <t>昆财农【2023】207号提前下达2024年中央水利发展资金</t>
  </si>
  <si>
    <t>昆明市财政局昆明市搬迁安置办公室下达2024年中央水库移民扶持基金的资金</t>
  </si>
  <si>
    <t>昆财农【2023】181号下达2024年省级水利专项资金</t>
  </si>
  <si>
    <t>预算05-2表</t>
  </si>
  <si>
    <t>项目年度绩效目标</t>
  </si>
  <si>
    <t>一级指标</t>
  </si>
  <si>
    <t>二级指标</t>
  </si>
  <si>
    <t>三级指标</t>
  </si>
  <si>
    <t>指标性质</t>
  </si>
  <si>
    <t>指标值</t>
  </si>
  <si>
    <t>度量单位</t>
  </si>
  <si>
    <t>指标属性</t>
  </si>
  <si>
    <t>指标内容</t>
  </si>
  <si>
    <t>水污染防治工程</t>
  </si>
  <si>
    <t>改善工程设计范围内的水污染，完成年度任务目标，提高人民群众的饮水质量</t>
  </si>
  <si>
    <t>产出指标</t>
  </si>
  <si>
    <t>数量指标</t>
  </si>
  <si>
    <t>水污染防治工程本年需要资金金额</t>
  </si>
  <si>
    <t>等于</t>
  </si>
  <si>
    <t>万</t>
  </si>
  <si>
    <t>定量</t>
  </si>
  <si>
    <t>水污染防治面积</t>
  </si>
  <si>
    <t>平方千米</t>
  </si>
  <si>
    <t>水污染防治受益区域乡镇数量</t>
  </si>
  <si>
    <t>大于等于</t>
  </si>
  <si>
    <t>个</t>
  </si>
  <si>
    <t>质量指标</t>
  </si>
  <si>
    <t>工程合格率</t>
  </si>
  <si>
    <t>%</t>
  </si>
  <si>
    <t>定性</t>
  </si>
  <si>
    <t>成本指标</t>
  </si>
  <si>
    <t>工程审计报告总投资</t>
  </si>
  <si>
    <t>时效指标</t>
  </si>
  <si>
    <t>2025年1月1日-2025年12月31日</t>
  </si>
  <si>
    <t>1年</t>
  </si>
  <si>
    <t>年</t>
  </si>
  <si>
    <t>效益指标</t>
  </si>
  <si>
    <t>社会效益指标</t>
  </si>
  <si>
    <t>提高群众生活质量</t>
  </si>
  <si>
    <t>满意度指标</t>
  </si>
  <si>
    <t>服务对象指标</t>
  </si>
  <si>
    <t>水污染防治</t>
  </si>
  <si>
    <t>完成8座水库的建设投资，保证5个水源工程的建设。</t>
  </si>
  <si>
    <t>本年需要支出的工程款</t>
  </si>
  <si>
    <t>建设水库数量</t>
  </si>
  <si>
    <t>提供的水源受益人数</t>
  </si>
  <si>
    <t>人</t>
  </si>
  <si>
    <t>解决饮水户数</t>
  </si>
  <si>
    <t>户</t>
  </si>
  <si>
    <t>解决灌溉面积</t>
  </si>
  <si>
    <t>亩</t>
  </si>
  <si>
    <t>工程验收合格率</t>
  </si>
  <si>
    <t>保障提高全县人民的饮水安全率</t>
  </si>
  <si>
    <t>全县范围</t>
  </si>
  <si>
    <t>防汛抗旱和水利工程运行与维护工程</t>
  </si>
  <si>
    <t xml:space="preserve"> 保证全县防汛抗旱物资及设备，山洪灾害防治应急预警系统的正常运行，及时发现水雨情，并提前预警预报。修编全县到期74个山洪灾害防卸预案。</t>
  </si>
  <si>
    <t>按时下拨各乡镇通信费</t>
  </si>
  <si>
    <t>山洪灾害防治演练</t>
  </si>
  <si>
    <t>次</t>
  </si>
  <si>
    <t>汛期安培会议</t>
  </si>
  <si>
    <t>县防汛抗旱指挥部值班人员24小时不间断值班，确保上传下达、信息畅通，值班费</t>
  </si>
  <si>
    <t>组织防汛抗旱培训</t>
  </si>
  <si>
    <t>汛期发生紧急情况时，保证完成任务</t>
  </si>
  <si>
    <t>本年需要工程款</t>
  </si>
  <si>
    <t>汛期提高全县人民的安全率</t>
  </si>
  <si>
    <t>满意度指标指标</t>
  </si>
  <si>
    <t>本县政府管辖范围内的群众</t>
  </si>
  <si>
    <t>河湖工程</t>
  </si>
  <si>
    <t>完成河长制工作任务，巡河23次，检查警示牌破损情况，完成美丽河湖申报工作。</t>
  </si>
  <si>
    <t>工程涉及河湖</t>
  </si>
  <si>
    <t>条</t>
  </si>
  <si>
    <t>河长制警示牌制作费</t>
  </si>
  <si>
    <t>移民补偿和后期扶持项目</t>
  </si>
  <si>
    <t>根据合同和本年度需要完成的任务，完成移民后期扶持项目投资，维稳移民，完成移民长效补助。</t>
  </si>
  <si>
    <t>涉及的资金文件数</t>
  </si>
  <si>
    <t>移民长效补助新增人口数量</t>
  </si>
  <si>
    <t>移民户数</t>
  </si>
  <si>
    <t>按投资进度需要本年支付的工程量进度款</t>
  </si>
  <si>
    <t>保证移民维稳率</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</si>
  <si>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</si>
  <si>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</si>
  <si>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</si>
  <si>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</si>
  <si>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</si>
  <si>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</si>
  <si>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</si>
  <si>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</si>
  <si>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</si>
  <si>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</si>
  <si>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</si>
  <si>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</si>
  <si>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</si>
  <si>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</si>
  <si>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</si>
  <si>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采购办公设备</t>
  </si>
  <si>
    <t>国产电脑</t>
  </si>
  <si>
    <t>台</t>
  </si>
  <si>
    <t>复印机</t>
  </si>
  <si>
    <t>打印机</t>
  </si>
  <si>
    <t>预算08表</t>
  </si>
  <si>
    <t>政府购买服务项目</t>
  </si>
  <si>
    <t>政府购买服务指导性目录代码</t>
  </si>
  <si>
    <t>基本支出/项目支出</t>
  </si>
  <si>
    <t>所属服务类别</t>
  </si>
  <si>
    <t>所属服务领域</t>
  </si>
  <si>
    <t>购买内容简述</t>
  </si>
  <si>
    <t>注释：本部门无政府购买服务，因此本表无数据。</t>
  </si>
  <si>
    <t>预算09-1表</t>
  </si>
  <si>
    <t>单位名称（项目）</t>
  </si>
  <si>
    <t>地区</t>
  </si>
  <si>
    <t>注释：无对下转移支付，本表无数据</t>
  </si>
  <si>
    <t>预算09-2表</t>
  </si>
  <si>
    <t>注释：本表无数据</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</si>
  <si>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</si>
  <si>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</si>
  <si>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</si>
  <si>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</si>
  <si>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</si>
  <si>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</si>
  <si>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</si>
  <si>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</si>
  <si>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</si>
  <si>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</si>
  <si>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</si>
  <si>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</si>
  <si>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水利移民后扶项目</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</si>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</sst>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42">
    <font>
      <sz val="11"/>
      <color theme="1"/>
      <name val="宋体"/>
      <charset val="134"/>
      <scheme val="minor"/>
    </font>
    <font>
      <b/>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b/>
      <sz val="9"/>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b/>
      <sz val="9"/>
      <color theme="1"/>
      <name val="宋体"/>
      <charset val="134"/>
    </font>
    <font>
      <sz val="10"/>
      <color rgb="FFFFFFFF"/>
      <name val="宋体"/>
      <charset val="134"/>
    </font>
    <font>
      <b/>
      <sz val="21"/>
      <color rgb="FF000000"/>
      <name val="宋体"/>
      <charset val="134"/>
    </font>
    <font>
      <b/>
      <sz val="10"/>
      <color rgb="FF000000"/>
      <name val="宋体"/>
      <charset val="134"/>
    </font>
    <font>
      <sz val="9"/>
      <name val="宋体"/>
      <charset val="134"/>
    </font>
    <font>
      <sz val="10"/>
      <name val="宋体"/>
      <charset val="134"/>
    </font>
    <font>
      <b/>
      <sz val="18"/>
      <color rgb="FF000000"/>
      <name val="宋体"/>
      <charset val="134"/>
    </font>
    <font>
      <b/>
      <sz val="11"/>
      <color rgb="FF000000"/>
      <name val="宋体"/>
      <charset val="134"/>
    </font>
    <font>
      <b/>
      <sz val="11"/>
      <color theme="1"/>
      <name val="宋体"/>
      <charset val="134"/>
    </font>
    <font>
      <sz val="11"/>
      <color theme="1"/>
      <name val="宋体"/>
      <charset val="134"/>
    </font>
    <font>
      <b/>
      <sz val="10"/>
      <name val="宋体"/>
      <charset val="134"/>
    </font>
    <font>
      <sz val="9.7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0"/>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2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0" fillId="0" borderId="0" applyNumberFormat="0" applyFill="0" applyBorder="0" applyAlignment="0" applyProtection="0">
      <alignment vertical="center"/>
    </xf>
    <xf numFmtId="0" fontId="31" fillId="4" borderId="26" applyNumberFormat="0" applyAlignment="0" applyProtection="0">
      <alignment vertical="center"/>
    </xf>
    <xf numFmtId="0" fontId="32" fillId="5" borderId="27" applyNumberFormat="0" applyAlignment="0" applyProtection="0">
      <alignment vertical="center"/>
    </xf>
    <xf numFmtId="0" fontId="33" fillId="5" borderId="26" applyNumberFormat="0" applyAlignment="0" applyProtection="0">
      <alignment vertical="center"/>
    </xf>
    <xf numFmtId="0" fontId="34" fillId="6" borderId="28" applyNumberFormat="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15" fillId="0" borderId="7">
      <alignment horizontal="right" vertical="center"/>
    </xf>
    <xf numFmtId="177" fontId="15" fillId="0" borderId="7">
      <alignment horizontal="right" vertical="center"/>
    </xf>
    <xf numFmtId="10" fontId="15" fillId="0" borderId="7">
      <alignment horizontal="right" vertical="center"/>
    </xf>
    <xf numFmtId="178" fontId="15" fillId="0" borderId="7">
      <alignment horizontal="right" vertical="center"/>
    </xf>
    <xf numFmtId="49" fontId="15" fillId="0" borderId="7">
      <alignment horizontal="left" vertical="center" wrapText="1"/>
    </xf>
    <xf numFmtId="178" fontId="15" fillId="0" borderId="7">
      <alignment horizontal="right" vertical="center"/>
    </xf>
    <xf numFmtId="179" fontId="15" fillId="0" borderId="7">
      <alignment horizontal="right" vertical="center"/>
    </xf>
    <xf numFmtId="180" fontId="15" fillId="0" borderId="7">
      <alignment horizontal="right" vertical="center"/>
    </xf>
    <xf numFmtId="0" fontId="15" fillId="0" borderId="0">
      <alignment vertical="top"/>
      <protection locked="0"/>
    </xf>
  </cellStyleXfs>
  <cellXfs count="258">
    <xf numFmtId="0" fontId="0" fillId="0" borderId="0" xfId="0" applyFont="1" applyBorder="1"/>
    <xf numFmtId="0" fontId="1" fillId="0" borderId="0" xfId="0" applyFont="1" applyBorder="1"/>
    <xf numFmtId="0" fontId="0" fillId="0" borderId="0" xfId="0" applyFont="1" applyBorder="1" applyAlignment="1">
      <alignment horizontal="center" vertical="center"/>
    </xf>
    <xf numFmtId="49" fontId="2" fillId="0" borderId="0" xfId="0" applyNumberFormat="1" applyFont="1" applyBorder="1"/>
    <xf numFmtId="0" fontId="3" fillId="0" borderId="0" xfId="0" applyFont="1" applyBorder="1" applyAlignment="1" applyProtection="1">
      <alignment horizontal="right" vertical="center"/>
      <protection locked="0"/>
    </xf>
    <xf numFmtId="0" fontId="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3" fillId="0" borderId="0" xfId="0" applyFont="1" applyBorder="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2" borderId="6"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4" fontId="3" fillId="0" borderId="7"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4" fontId="6" fillId="0" borderId="7" xfId="0" applyNumberFormat="1" applyFont="1" applyBorder="1" applyAlignment="1" applyProtection="1">
      <alignment horizontal="right" vertical="center" wrapText="1"/>
      <protection locked="0"/>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3" fillId="0" borderId="7" xfId="0" applyFont="1" applyBorder="1" applyAlignment="1">
      <alignment horizontal="left" vertical="center" wrapText="1"/>
    </xf>
    <xf numFmtId="4" fontId="3" fillId="0" borderId="7" xfId="0" applyNumberFormat="1" applyFont="1" applyBorder="1" applyAlignment="1">
      <alignment horizontal="right" vertical="center" wrapText="1"/>
    </xf>
    <xf numFmtId="0" fontId="3" fillId="0" borderId="7"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2" borderId="4" xfId="0" applyFont="1" applyFill="1" applyBorder="1" applyAlignment="1">
      <alignment horizontal="left" vertical="center"/>
    </xf>
    <xf numFmtId="0" fontId="2" fillId="0" borderId="7" xfId="0" applyFont="1" applyBorder="1" applyAlignment="1" applyProtection="1">
      <alignment horizontal="center" vertical="center"/>
      <protection locked="0"/>
    </xf>
    <xf numFmtId="4" fontId="7" fillId="0" borderId="7" xfId="5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3"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wrapText="1"/>
    </xf>
    <xf numFmtId="0" fontId="3" fillId="0" borderId="7" xfId="0" applyFont="1" applyBorder="1" applyAlignment="1" applyProtection="1">
      <alignment horizontal="center"/>
      <protection locked="0"/>
    </xf>
    <xf numFmtId="0" fontId="3" fillId="0" borderId="7" xfId="0" applyFont="1" applyBorder="1" applyAlignment="1" applyProtection="1">
      <alignment horizontal="center" wrapText="1"/>
      <protection locked="0"/>
    </xf>
    <xf numFmtId="0" fontId="3" fillId="0" borderId="7" xfId="0" applyFont="1" applyBorder="1" applyAlignment="1">
      <alignment horizontal="center" wrapText="1"/>
    </xf>
    <xf numFmtId="0" fontId="3" fillId="2" borderId="7"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3" fontId="3" fillId="2"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protection locked="0"/>
    </xf>
    <xf numFmtId="0" fontId="3" fillId="0" borderId="7" xfId="0" applyFont="1" applyBorder="1" applyAlignment="1">
      <alignment horizontal="center" vertical="center"/>
    </xf>
    <xf numFmtId="0" fontId="3" fillId="0" borderId="7" xfId="0" applyFont="1" applyBorder="1" applyAlignment="1" applyProtection="1">
      <alignment horizontal="left"/>
      <protection locked="0"/>
    </xf>
    <xf numFmtId="0" fontId="3" fillId="0" borderId="7" xfId="0" applyFont="1" applyBorder="1" applyAlignment="1">
      <alignment horizontal="left"/>
    </xf>
    <xf numFmtId="0" fontId="3" fillId="2" borderId="7"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2" fillId="0" borderId="0" xfId="0" applyFont="1" applyBorder="1" applyAlignment="1">
      <alignment horizontal="right" vertical="center"/>
    </xf>
    <xf numFmtId="0" fontId="10"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applyAlignment="1">
      <alignment wrapText="1"/>
    </xf>
    <xf numFmtId="0" fontId="2" fillId="0" borderId="0" xfId="0" applyFont="1" applyBorder="1" applyAlignment="1">
      <alignment horizontal="right" wrapText="1"/>
    </xf>
    <xf numFmtId="0" fontId="2" fillId="0" borderId="0" xfId="0" applyFont="1" applyBorder="1" applyAlignment="1">
      <alignment wrapText="1"/>
    </xf>
    <xf numFmtId="0" fontId="5" fillId="0" borderId="8" xfId="0" applyFont="1" applyBorder="1" applyAlignment="1">
      <alignment horizontal="center" vertical="center" wrapText="1"/>
    </xf>
    <xf numFmtId="0" fontId="2" fillId="0" borderId="2" xfId="0" applyFont="1" applyBorder="1" applyAlignment="1">
      <alignment horizontal="center" vertical="center"/>
    </xf>
    <xf numFmtId="178" fontId="7" fillId="0" borderId="7"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Protection="1">
      <protection locked="0"/>
    </xf>
    <xf numFmtId="0" fontId="4"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3" fillId="0" borderId="6" xfId="0" applyFont="1" applyBorder="1" applyAlignment="1">
      <alignment horizontal="left" vertical="center" wrapText="1"/>
    </xf>
    <xf numFmtId="0" fontId="3" fillId="0" borderId="11" xfId="0" applyFont="1" applyBorder="1" applyAlignment="1" applyProtection="1">
      <alignment horizontal="left" vertical="center"/>
      <protection locked="0"/>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pplyProtection="1">
      <alignment horizontal="left" vertical="center"/>
      <protection locked="0"/>
    </xf>
    <xf numFmtId="0" fontId="3" fillId="0" borderId="13" xfId="0" applyFont="1" applyBorder="1" applyAlignment="1">
      <alignment horizontal="left" vertical="center"/>
    </xf>
    <xf numFmtId="0" fontId="3" fillId="0" borderId="0" xfId="0" applyFont="1" applyBorder="1" applyAlignment="1" applyProtection="1">
      <alignment vertical="top" wrapText="1"/>
      <protection locked="0"/>
    </xf>
    <xf numFmtId="0" fontId="4"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7" fillId="0" borderId="7" xfId="56" applyNumberFormat="1" applyFont="1" applyBorder="1" applyAlignment="1">
      <alignment horizontal="center" vertical="center"/>
    </xf>
    <xf numFmtId="180" fontId="7" fillId="0" borderId="7" xfId="0" applyNumberFormat="1" applyFont="1" applyBorder="1" applyAlignment="1">
      <alignment horizontal="center" vertical="center"/>
    </xf>
    <xf numFmtId="0" fontId="2" fillId="0" borderId="14" xfId="57" applyFont="1" applyFill="1" applyBorder="1" applyAlignment="1" applyProtection="1">
      <alignment horizontal="left" vertical="center"/>
    </xf>
    <xf numFmtId="180" fontId="7" fillId="0" borderId="11" xfId="0" applyNumberFormat="1" applyFont="1" applyBorder="1" applyAlignment="1">
      <alignment horizontal="center" vertical="center"/>
    </xf>
    <xf numFmtId="180" fontId="7" fillId="0" borderId="11" xfId="56" applyNumberFormat="1" applyFont="1" applyBorder="1" applyAlignment="1">
      <alignment horizontal="center" vertical="center"/>
    </xf>
    <xf numFmtId="43" fontId="7" fillId="0" borderId="7" xfId="56" applyNumberFormat="1" applyFont="1" applyBorder="1" applyAlignment="1">
      <alignment horizontal="center" vertical="center"/>
    </xf>
    <xf numFmtId="180" fontId="7" fillId="0" borderId="7" xfId="56" applyNumberFormat="1" applyFont="1" applyBorder="1" applyAlignment="1">
      <alignment horizontal="center" vertical="center"/>
    </xf>
    <xf numFmtId="0" fontId="3" fillId="0" borderId="11" xfId="0" applyFont="1" applyBorder="1" applyAlignment="1">
      <alignment horizontal="center" vertical="center" wrapText="1"/>
    </xf>
    <xf numFmtId="3" fontId="3" fillId="0" borderId="11" xfId="0" applyNumberFormat="1" applyFont="1" applyBorder="1" applyAlignment="1">
      <alignment horizontal="center" vertical="center"/>
    </xf>
    <xf numFmtId="43" fontId="7" fillId="0" borderId="7" xfId="0" applyNumberFormat="1" applyFont="1" applyBorder="1" applyAlignment="1">
      <alignment horizontal="right" vertical="center"/>
    </xf>
    <xf numFmtId="0" fontId="6" fillId="0" borderId="12" xfId="0" applyFont="1" applyBorder="1" applyAlignment="1">
      <alignment horizontal="center" vertical="center"/>
    </xf>
    <xf numFmtId="0" fontId="6" fillId="0" borderId="13" xfId="0" applyFont="1" applyBorder="1" applyAlignment="1" applyProtection="1">
      <alignment horizontal="left" vertical="center"/>
      <protection locked="0"/>
    </xf>
    <xf numFmtId="0" fontId="6" fillId="0" borderId="13" xfId="0" applyFont="1" applyBorder="1" applyAlignment="1">
      <alignment horizontal="left" vertical="center"/>
    </xf>
    <xf numFmtId="0" fontId="6" fillId="2" borderId="11" xfId="0" applyFont="1" applyFill="1" applyBorder="1" applyAlignment="1">
      <alignment horizontal="right" vertical="center"/>
    </xf>
    <xf numFmtId="178" fontId="11" fillId="0" borderId="7" xfId="0" applyNumberFormat="1" applyFont="1" applyBorder="1" applyAlignment="1">
      <alignment horizontal="right" vertical="center"/>
    </xf>
    <xf numFmtId="0" fontId="3" fillId="2" borderId="0" xfId="0" applyFont="1" applyFill="1" applyBorder="1" applyAlignment="1">
      <alignment horizontal="left" vertical="center"/>
    </xf>
    <xf numFmtId="178" fontId="7" fillId="0" borderId="0" xfId="0" applyNumberFormat="1" applyFont="1" applyBorder="1" applyAlignment="1">
      <alignment horizontal="left" vertical="center"/>
    </xf>
    <xf numFmtId="43" fontId="11" fillId="0" borderId="7" xfId="56" applyNumberFormat="1" applyFont="1" applyBorder="1" applyAlignment="1">
      <alignment horizontal="center" vertical="center"/>
    </xf>
    <xf numFmtId="0" fontId="3" fillId="0" borderId="0" xfId="0" applyFont="1" applyBorder="1" applyAlignment="1">
      <alignment horizontal="right"/>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2"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protection locked="0"/>
    </xf>
    <xf numFmtId="0" fontId="5"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43" fontId="2" fillId="0" borderId="7" xfId="0" applyNumberFormat="1"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5" fillId="0" borderId="0" xfId="57" applyFont="1" applyFill="1" applyBorder="1" applyAlignment="1" applyProtection="1">
      <alignment vertical="top"/>
      <protection locked="0"/>
    </xf>
    <xf numFmtId="0" fontId="5" fillId="0" borderId="7" xfId="57" applyFont="1" applyFill="1" applyBorder="1" applyAlignment="1" applyProtection="1">
      <alignment horizontal="center" vertical="center" wrapText="1"/>
    </xf>
    <xf numFmtId="0" fontId="5" fillId="0" borderId="7" xfId="57" applyFont="1" applyFill="1" applyBorder="1" applyAlignment="1" applyProtection="1">
      <alignment horizontal="center" vertical="center"/>
      <protection locked="0"/>
    </xf>
    <xf numFmtId="0" fontId="2" fillId="0" borderId="15" xfId="57" applyFont="1" applyFill="1" applyBorder="1" applyAlignment="1" applyProtection="1">
      <alignment horizontal="center" vertical="center" wrapText="1"/>
    </xf>
    <xf numFmtId="0" fontId="2" fillId="0" borderId="16" xfId="57" applyFont="1" applyFill="1" applyBorder="1" applyAlignment="1" applyProtection="1">
      <alignment horizontal="center" vertical="center" wrapText="1"/>
    </xf>
    <xf numFmtId="0" fontId="16" fillId="0" borderId="15" xfId="57" applyFont="1" applyFill="1" applyBorder="1" applyAlignment="1" applyProtection="1">
      <alignment horizontal="center" vertical="center"/>
    </xf>
    <xf numFmtId="0" fontId="2" fillId="0" borderId="4" xfId="57" applyFont="1" applyFill="1" applyBorder="1" applyAlignment="1" applyProtection="1">
      <alignment horizontal="left" vertical="center" wrapText="1"/>
    </xf>
    <xf numFmtId="0" fontId="16" fillId="0" borderId="15" xfId="57" applyFont="1" applyFill="1" applyBorder="1" applyAlignment="1" applyProtection="1">
      <alignment horizontal="center" vertical="top"/>
      <protection locked="0"/>
    </xf>
    <xf numFmtId="0" fontId="2" fillId="0" borderId="7" xfId="57" applyFont="1" applyFill="1" applyBorder="1" applyAlignment="1" applyProtection="1">
      <alignment horizontal="center" vertical="center" wrapText="1"/>
    </xf>
    <xf numFmtId="0" fontId="2" fillId="0" borderId="17" xfId="57" applyFont="1" applyFill="1" applyBorder="1" applyAlignment="1" applyProtection="1">
      <alignment horizontal="center" vertical="center" wrapText="1"/>
    </xf>
    <xf numFmtId="0" fontId="2" fillId="0" borderId="15" xfId="57" applyFont="1" applyFill="1" applyBorder="1" applyAlignment="1" applyProtection="1">
      <alignment horizontal="center" vertical="center"/>
      <protection locked="0"/>
    </xf>
    <xf numFmtId="0" fontId="2" fillId="0" borderId="7" xfId="57" applyFont="1" applyFill="1" applyBorder="1" applyAlignment="1" applyProtection="1">
      <alignment horizontal="center" vertical="center"/>
      <protection locked="0"/>
    </xf>
    <xf numFmtId="9" fontId="2" fillId="0" borderId="18" xfId="57" applyNumberFormat="1" applyFont="1" applyFill="1" applyBorder="1" applyAlignment="1" applyProtection="1">
      <alignment horizontal="center" vertical="center" wrapText="1"/>
    </xf>
    <xf numFmtId="0" fontId="2" fillId="0" borderId="19" xfId="57" applyFont="1" applyFill="1" applyBorder="1" applyAlignment="1" applyProtection="1">
      <alignment horizontal="center" vertical="center" wrapText="1"/>
    </xf>
    <xf numFmtId="0" fontId="2" fillId="0" borderId="18" xfId="57" applyFont="1" applyFill="1" applyBorder="1" applyAlignment="1" applyProtection="1">
      <alignment horizontal="center" vertical="center" wrapText="1"/>
    </xf>
    <xf numFmtId="0" fontId="2" fillId="0" borderId="15" xfId="57" applyFont="1" applyFill="1" applyBorder="1" applyAlignment="1" applyProtection="1">
      <alignment horizontal="center" vertical="center" wrapText="1"/>
    </xf>
    <xf numFmtId="0" fontId="16" fillId="0" borderId="15" xfId="57" applyFont="1" applyFill="1" applyBorder="1" applyAlignment="1" applyProtection="1">
      <alignment horizontal="center" vertical="center"/>
    </xf>
    <xf numFmtId="9" fontId="16" fillId="0" borderId="15" xfId="57" applyNumberFormat="1" applyFont="1" applyFill="1" applyBorder="1" applyAlignment="1" applyProtection="1">
      <alignment horizontal="center" vertical="center"/>
    </xf>
    <xf numFmtId="0" fontId="2" fillId="0" borderId="15" xfId="57" applyFont="1" applyFill="1" applyBorder="1" applyAlignment="1" applyProtection="1">
      <alignment horizontal="left" vertical="center" wrapText="1"/>
    </xf>
    <xf numFmtId="0" fontId="16" fillId="0" borderId="15" xfId="57" applyFont="1" applyFill="1" applyBorder="1" applyAlignment="1" applyProtection="1">
      <alignment horizontal="center" vertical="center"/>
      <protection locked="0"/>
    </xf>
    <xf numFmtId="0" fontId="16" fillId="0" borderId="15" xfId="57" applyFont="1" applyFill="1" applyBorder="1" applyAlignment="1" applyProtection="1">
      <alignment vertical="center"/>
    </xf>
    <xf numFmtId="0" fontId="2" fillId="0" borderId="16" xfId="57" applyFont="1" applyFill="1" applyBorder="1" applyAlignment="1" applyProtection="1">
      <alignment horizontal="center" vertical="center" wrapText="1"/>
    </xf>
    <xf numFmtId="9" fontId="2" fillId="0" borderId="7" xfId="57" applyNumberFormat="1" applyFont="1" applyFill="1" applyBorder="1" applyAlignment="1" applyProtection="1">
      <alignment horizontal="center" vertical="center" wrapText="1"/>
    </xf>
    <xf numFmtId="0" fontId="16" fillId="0" borderId="18" xfId="57" applyFont="1" applyFill="1" applyBorder="1" applyAlignment="1" applyProtection="1">
      <alignment horizontal="center" vertical="top"/>
      <protection locked="0"/>
    </xf>
    <xf numFmtId="0" fontId="2" fillId="0" borderId="0" xfId="0" applyFont="1" applyBorder="1" applyAlignment="1">
      <alignment vertical="top"/>
    </xf>
    <xf numFmtId="0" fontId="14" fillId="0" borderId="2" xfId="0" applyFont="1" applyBorder="1" applyAlignment="1" applyProtection="1">
      <alignment horizontal="center" vertical="center" wrapText="1"/>
      <protection locked="0"/>
    </xf>
    <xf numFmtId="0" fontId="6" fillId="0" borderId="3" xfId="0" applyFont="1" applyBorder="1" applyAlignment="1">
      <alignment horizontal="left" vertical="center"/>
    </xf>
    <xf numFmtId="0" fontId="6" fillId="2" borderId="4" xfId="0" applyFont="1" applyFill="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43" fontId="2" fillId="0" borderId="7" xfId="0" applyNumberFormat="1" applyFont="1" applyBorder="1" applyAlignment="1">
      <alignment horizontal="center" vertical="center"/>
    </xf>
    <xf numFmtId="0" fontId="3" fillId="0" borderId="0" xfId="0" applyFont="1" applyBorder="1" applyAlignment="1">
      <alignment horizontal="right" vertical="center"/>
    </xf>
    <xf numFmtId="43" fontId="0" fillId="0" borderId="0" xfId="0" applyNumberFormat="1" applyFont="1" applyBorder="1"/>
    <xf numFmtId="0" fontId="2" fillId="0" borderId="0" xfId="0" applyFont="1" applyBorder="1" applyAlignment="1" applyProtection="1">
      <alignment vertical="top"/>
      <protection locked="0"/>
    </xf>
    <xf numFmtId="49" fontId="2"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49" fontId="5" fillId="0" borderId="15" xfId="57" applyNumberFormat="1" applyFont="1" applyFill="1" applyBorder="1" applyAlignment="1" applyProtection="1">
      <alignment horizontal="center" vertical="center"/>
    </xf>
    <xf numFmtId="49" fontId="5" fillId="0" borderId="15" xfId="57" applyNumberFormat="1" applyFont="1" applyFill="1" applyBorder="1" applyAlignment="1" applyProtection="1">
      <alignment horizontal="left" vertical="center"/>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43" fontId="0" fillId="0" borderId="0" xfId="0" applyNumberFormat="1" applyFont="1" applyBorder="1" applyAlignment="1">
      <alignment horizontal="center" vertical="center"/>
    </xf>
    <xf numFmtId="43" fontId="2" fillId="0" borderId="0" xfId="0" applyNumberFormat="1" applyFont="1" applyBorder="1" applyProtection="1">
      <protection locked="0"/>
    </xf>
    <xf numFmtId="43" fontId="4" fillId="0" borderId="0" xfId="0" applyNumberFormat="1" applyFont="1" applyBorder="1" applyAlignment="1" applyProtection="1">
      <alignment horizontal="center" vertical="center"/>
      <protection locked="0"/>
    </xf>
    <xf numFmtId="43" fontId="5" fillId="0" borderId="0" xfId="0" applyNumberFormat="1" applyFont="1" applyBorder="1" applyProtection="1">
      <protection locked="0"/>
    </xf>
    <xf numFmtId="43" fontId="5" fillId="0" borderId="2" xfId="0" applyNumberFormat="1" applyFont="1" applyBorder="1" applyAlignment="1" applyProtection="1">
      <alignment horizontal="center" vertical="center"/>
      <protection locked="0"/>
    </xf>
    <xf numFmtId="43" fontId="5" fillId="0" borderId="1"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43" fontId="5" fillId="0" borderId="5" xfId="0" applyNumberFormat="1" applyFont="1" applyBorder="1" applyAlignment="1">
      <alignment horizontal="center" vertical="center"/>
    </xf>
    <xf numFmtId="0" fontId="5" fillId="0" borderId="2" xfId="0" applyFont="1" applyBorder="1" applyAlignment="1" applyProtection="1">
      <alignment horizontal="center" vertical="center" wrapText="1"/>
      <protection locked="0"/>
    </xf>
    <xf numFmtId="43" fontId="5" fillId="0" borderId="6" xfId="0" applyNumberFormat="1"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43" fontId="2" fillId="0" borderId="20" xfId="0" applyNumberFormat="1" applyFont="1" applyBorder="1" applyAlignment="1" applyProtection="1">
      <alignment horizontal="center" vertical="center"/>
      <protection locked="0"/>
    </xf>
    <xf numFmtId="43" fontId="2" fillId="0" borderId="21" xfId="0" applyNumberFormat="1" applyFont="1" applyBorder="1" applyAlignment="1" applyProtection="1">
      <alignment horizontal="center" vertical="center"/>
      <protection locked="0"/>
    </xf>
    <xf numFmtId="43" fontId="2" fillId="0" borderId="22" xfId="0" applyNumberFormat="1" applyFont="1" applyBorder="1" applyAlignment="1" applyProtection="1">
      <alignment horizontal="center" vertical="center"/>
      <protection locked="0"/>
    </xf>
    <xf numFmtId="43" fontId="11" fillId="0" borderId="7" xfId="0" applyNumberFormat="1" applyFont="1" applyBorder="1" applyAlignment="1">
      <alignment horizontal="right" vertical="center"/>
    </xf>
    <xf numFmtId="0" fontId="5" fillId="0" borderId="4"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17" fillId="0" borderId="0"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0" fontId="18" fillId="0" borderId="7" xfId="0" applyFont="1" applyFill="1" applyBorder="1" applyAlignment="1" applyProtection="1">
      <alignment horizontal="left" vertical="center" wrapText="1"/>
    </xf>
    <xf numFmtId="178" fontId="19" fillId="0" borderId="7" xfId="54" applyFont="1">
      <alignment horizontal="right" vertical="center"/>
    </xf>
    <xf numFmtId="0" fontId="5" fillId="0" borderId="7" xfId="0" applyFont="1" applyFill="1" applyBorder="1" applyAlignment="1" applyProtection="1">
      <alignment horizontal="left" vertical="center" wrapText="1" indent="1"/>
    </xf>
    <xf numFmtId="178" fontId="20" fillId="0" borderId="7" xfId="54" applyFont="1">
      <alignment horizontal="right" vertical="center"/>
    </xf>
    <xf numFmtId="0" fontId="5" fillId="0" borderId="7" xfId="0" applyFont="1" applyFill="1" applyBorder="1" applyAlignment="1" applyProtection="1">
      <alignment horizontal="left" vertical="center" wrapText="1" indent="2"/>
    </xf>
    <xf numFmtId="0" fontId="21" fillId="0" borderId="2" xfId="57" applyFont="1" applyFill="1" applyBorder="1" applyAlignment="1" applyProtection="1">
      <alignment horizontal="center" vertical="center"/>
    </xf>
    <xf numFmtId="0" fontId="21" fillId="0" borderId="4" xfId="57" applyFont="1" applyFill="1" applyBorder="1" applyAlignment="1" applyProtection="1">
      <alignment horizontal="center" vertical="center"/>
    </xf>
    <xf numFmtId="181" fontId="18" fillId="0" borderId="6" xfId="57" applyNumberFormat="1" applyFont="1" applyFill="1" applyBorder="1" applyAlignment="1" applyProtection="1">
      <alignment horizontal="center" vertical="center"/>
    </xf>
    <xf numFmtId="0" fontId="8" fillId="2" borderId="0" xfId="0" applyFont="1" applyFill="1" applyBorder="1" applyAlignment="1">
      <alignment horizontal="left" vertical="center"/>
    </xf>
    <xf numFmtId="0" fontId="22" fillId="0" borderId="7" xfId="0" applyFont="1" applyBorder="1" applyAlignment="1" applyProtection="1">
      <alignment horizontal="center" vertical="center" wrapText="1"/>
      <protection locked="0"/>
    </xf>
    <xf numFmtId="0" fontId="22"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0" fontId="3" fillId="0" borderId="7" xfId="0" applyFont="1" applyBorder="1" applyAlignment="1">
      <alignment horizontal="left" vertical="center"/>
    </xf>
    <xf numFmtId="0" fontId="6" fillId="0" borderId="7" xfId="0" applyFont="1" applyBorder="1" applyAlignment="1">
      <alignment horizontal="center" vertical="center"/>
    </xf>
    <xf numFmtId="0" fontId="6" fillId="0" borderId="7" xfId="0" applyFont="1" applyBorder="1" applyAlignment="1" applyProtection="1">
      <alignment horizontal="center" vertical="center" wrapText="1"/>
      <protection locked="0"/>
    </xf>
    <xf numFmtId="0" fontId="22" fillId="2" borderId="1" xfId="0" applyFont="1" applyFill="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wrapText="1"/>
      <protection locked="0"/>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3" fillId="0" borderId="7" xfId="57" applyFont="1" applyFill="1" applyBorder="1" applyAlignment="1" applyProtection="1">
      <alignment horizontal="left" vertical="center" wrapText="1"/>
    </xf>
    <xf numFmtId="0" fontId="3" fillId="2" borderId="2" xfId="0" applyFont="1" applyFill="1" applyBorder="1" applyAlignment="1">
      <alignment horizontal="center"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3" fillId="2" borderId="11" xfId="0" applyFont="1" applyFill="1" applyBorder="1" applyAlignment="1">
      <alignment horizontal="right" vertical="center"/>
    </xf>
    <xf numFmtId="0" fontId="3" fillId="2" borderId="7" xfId="0" applyFont="1" applyFill="1" applyBorder="1" applyAlignment="1">
      <alignment horizontal="center" vertical="center"/>
    </xf>
    <xf numFmtId="0" fontId="8" fillId="0" borderId="7" xfId="0" applyFont="1" applyBorder="1" applyAlignment="1" applyProtection="1">
      <alignment vertical="top"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3"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4" sqref="B14"/>
    </sheetView>
  </sheetViews>
  <sheetFormatPr defaultColWidth="8.575" defaultRowHeight="12.75" customHeight="1" outlineLevelCol="3"/>
  <cols>
    <col min="1" max="1" width="33.875" customWidth="1"/>
    <col min="2" max="2" width="24.5" customWidth="1"/>
    <col min="3" max="3" width="34.375" customWidth="1"/>
    <col min="4" max="4" width="31.625" customWidth="1"/>
  </cols>
  <sheetData>
    <row r="1" customHeight="1" spans="1:4">
      <c r="A1" s="2"/>
      <c r="B1" s="2"/>
      <c r="C1" s="2"/>
      <c r="D1" s="2"/>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
        <v>1</v>
      </c>
      <c r="B4" s="222"/>
      <c r="D4" s="181" t="s">
        <v>2</v>
      </c>
    </row>
    <row r="5" ht="23.25" customHeight="1" spans="1:4">
      <c r="A5" s="223" t="s">
        <v>3</v>
      </c>
      <c r="B5" s="224"/>
      <c r="C5" s="223" t="s">
        <v>4</v>
      </c>
      <c r="D5" s="224"/>
    </row>
    <row r="6" ht="24" customHeight="1" spans="1:4">
      <c r="A6" s="223" t="s">
        <v>5</v>
      </c>
      <c r="B6" s="223" t="s">
        <v>6</v>
      </c>
      <c r="C6" s="223" t="s">
        <v>7</v>
      </c>
      <c r="D6" s="223" t="s">
        <v>6</v>
      </c>
    </row>
    <row r="7" ht="17.25" customHeight="1" spans="1:4">
      <c r="A7" s="225" t="s">
        <v>8</v>
      </c>
      <c r="B7" s="81">
        <v>111171310.91</v>
      </c>
      <c r="C7" s="225" t="s">
        <v>9</v>
      </c>
      <c r="D7" s="81"/>
    </row>
    <row r="8" ht="17.25" customHeight="1" spans="1:4">
      <c r="A8" s="225" t="s">
        <v>10</v>
      </c>
      <c r="B8" s="81">
        <f>0+11477123.22</f>
        <v>11477123.22</v>
      </c>
      <c r="C8" s="225" t="s">
        <v>11</v>
      </c>
      <c r="D8" s="81"/>
    </row>
    <row r="9" ht="17.25" customHeight="1" spans="1:4">
      <c r="A9" s="225" t="s">
        <v>12</v>
      </c>
      <c r="B9" s="81"/>
      <c r="C9" s="257" t="s">
        <v>13</v>
      </c>
      <c r="D9" s="81"/>
    </row>
    <row r="10" ht="17.25" customHeight="1" spans="1:4">
      <c r="A10" s="225" t="s">
        <v>14</v>
      </c>
      <c r="B10" s="81"/>
      <c r="C10" s="257" t="s">
        <v>15</v>
      </c>
      <c r="D10" s="81"/>
    </row>
    <row r="11" ht="17.25" customHeight="1" spans="1:4">
      <c r="A11" s="225" t="s">
        <v>16</v>
      </c>
      <c r="B11" s="81"/>
      <c r="C11" s="257" t="s">
        <v>17</v>
      </c>
      <c r="D11" s="81"/>
    </row>
    <row r="12" ht="17.25" customHeight="1" spans="1:4">
      <c r="A12" s="225" t="s">
        <v>18</v>
      </c>
      <c r="B12" s="81"/>
      <c r="C12" s="257" t="s">
        <v>19</v>
      </c>
      <c r="D12" s="81"/>
    </row>
    <row r="13" ht="17.25" customHeight="1" spans="1:4">
      <c r="A13" s="225" t="s">
        <v>20</v>
      </c>
      <c r="B13" s="81"/>
      <c r="C13" s="33" t="s">
        <v>21</v>
      </c>
      <c r="D13" s="81"/>
    </row>
    <row r="14" ht="17.25" customHeight="1" spans="1:4">
      <c r="A14" s="225" t="s">
        <v>22</v>
      </c>
      <c r="B14" s="81"/>
      <c r="C14" s="33" t="s">
        <v>23</v>
      </c>
      <c r="D14" s="81">
        <v>2510298.55</v>
      </c>
    </row>
    <row r="15" ht="17.25" customHeight="1" spans="1:4">
      <c r="A15" s="225" t="s">
        <v>24</v>
      </c>
      <c r="B15" s="81"/>
      <c r="C15" s="33" t="s">
        <v>25</v>
      </c>
      <c r="D15" s="81">
        <v>1911783.48</v>
      </c>
    </row>
    <row r="16" ht="17.25" customHeight="1" spans="1:4">
      <c r="A16" s="225" t="s">
        <v>26</v>
      </c>
      <c r="B16" s="81"/>
      <c r="C16" s="33" t="s">
        <v>27</v>
      </c>
      <c r="D16" s="81">
        <v>26600000</v>
      </c>
    </row>
    <row r="17" ht="17.25" customHeight="1" spans="1:4">
      <c r="A17" s="226"/>
      <c r="B17" s="81"/>
      <c r="C17" s="33" t="s">
        <v>28</v>
      </c>
      <c r="D17" s="81">
        <v>200000</v>
      </c>
    </row>
    <row r="18" ht="17.25" customHeight="1" spans="1:4">
      <c r="A18" s="227"/>
      <c r="B18" s="81"/>
      <c r="C18" s="33" t="s">
        <v>29</v>
      </c>
      <c r="D18" s="81">
        <v>90016308.3</v>
      </c>
    </row>
    <row r="19" ht="17.25" customHeight="1" spans="1:4">
      <c r="A19" s="227"/>
      <c r="B19" s="81"/>
      <c r="C19" s="33" t="s">
        <v>30</v>
      </c>
      <c r="D19" s="81"/>
    </row>
    <row r="20" ht="17.25" customHeight="1" spans="1:4">
      <c r="A20" s="227"/>
      <c r="B20" s="81"/>
      <c r="C20" s="33" t="s">
        <v>31</v>
      </c>
      <c r="D20" s="81"/>
    </row>
    <row r="21" ht="17.25" customHeight="1" spans="1:4">
      <c r="A21" s="227"/>
      <c r="B21" s="81"/>
      <c r="C21" s="33" t="s">
        <v>32</v>
      </c>
      <c r="D21" s="81"/>
    </row>
    <row r="22" ht="17.25" customHeight="1" spans="1:4">
      <c r="A22" s="227"/>
      <c r="B22" s="81"/>
      <c r="C22" s="33" t="s">
        <v>33</v>
      </c>
      <c r="D22" s="81"/>
    </row>
    <row r="23" ht="17.25" customHeight="1" spans="1:4">
      <c r="A23" s="227"/>
      <c r="B23" s="81"/>
      <c r="C23" s="33" t="s">
        <v>34</v>
      </c>
      <c r="D23" s="81"/>
    </row>
    <row r="24" ht="17.25" customHeight="1" spans="1:4">
      <c r="A24" s="227"/>
      <c r="B24" s="81"/>
      <c r="C24" s="33" t="s">
        <v>35</v>
      </c>
      <c r="D24" s="81"/>
    </row>
    <row r="25" ht="17.25" customHeight="1" spans="1:4">
      <c r="A25" s="227"/>
      <c r="B25" s="81"/>
      <c r="C25" s="33" t="s">
        <v>36</v>
      </c>
      <c r="D25" s="81">
        <v>1410043.8</v>
      </c>
    </row>
    <row r="26" ht="17.25" customHeight="1" spans="1:4">
      <c r="A26" s="227"/>
      <c r="B26" s="81"/>
      <c r="C26" s="33" t="s">
        <v>37</v>
      </c>
      <c r="D26" s="81"/>
    </row>
    <row r="27" ht="17.25" customHeight="1" spans="1:4">
      <c r="A27" s="227"/>
      <c r="B27" s="81"/>
      <c r="C27" s="226" t="s">
        <v>38</v>
      </c>
      <c r="D27" s="81"/>
    </row>
    <row r="28" ht="17.25" customHeight="1" spans="1:4">
      <c r="A28" s="227"/>
      <c r="B28" s="81"/>
      <c r="C28" s="33" t="s">
        <v>39</v>
      </c>
      <c r="D28" s="81"/>
    </row>
    <row r="29" ht="16.5" customHeight="1" spans="1:4">
      <c r="A29" s="227"/>
      <c r="B29" s="81"/>
      <c r="C29" s="33" t="s">
        <v>40</v>
      </c>
      <c r="D29" s="81"/>
    </row>
    <row r="30" ht="16.5" customHeight="1" spans="1:4">
      <c r="A30" s="227"/>
      <c r="B30" s="81"/>
      <c r="C30" s="226" t="s">
        <v>41</v>
      </c>
      <c r="D30" s="81"/>
    </row>
    <row r="31" ht="17.25" customHeight="1" spans="1:4">
      <c r="A31" s="227"/>
      <c r="B31" s="81"/>
      <c r="C31" s="226" t="s">
        <v>42</v>
      </c>
      <c r="D31" s="81"/>
    </row>
    <row r="32" ht="17.25" customHeight="1" spans="1:4">
      <c r="A32" s="227"/>
      <c r="B32" s="81"/>
      <c r="C32" s="33" t="s">
        <v>43</v>
      </c>
      <c r="D32" s="81"/>
    </row>
    <row r="33" ht="16.5" customHeight="1" spans="1:4">
      <c r="A33" s="227" t="s">
        <v>44</v>
      </c>
      <c r="B33" s="81">
        <f>B7+B8+B9+B10+B11</f>
        <v>122648434.13</v>
      </c>
      <c r="C33" s="227" t="s">
        <v>45</v>
      </c>
      <c r="D33" s="81">
        <f>SUM(D7:D32)</f>
        <v>122648434.13</v>
      </c>
    </row>
    <row r="34" ht="16.5" customHeight="1" spans="1:4">
      <c r="A34" s="226" t="s">
        <v>46</v>
      </c>
      <c r="B34" s="81"/>
      <c r="C34" s="226" t="s">
        <v>47</v>
      </c>
      <c r="D34" s="81"/>
    </row>
    <row r="35" ht="16.5" customHeight="1" spans="1:4">
      <c r="A35" s="33" t="s">
        <v>48</v>
      </c>
      <c r="B35" s="81"/>
      <c r="C35" s="33" t="s">
        <v>48</v>
      </c>
      <c r="D35" s="81"/>
    </row>
    <row r="36" ht="16.5" customHeight="1" spans="1:4">
      <c r="A36" s="33" t="s">
        <v>49</v>
      </c>
      <c r="B36" s="81"/>
      <c r="C36" s="33" t="s">
        <v>50</v>
      </c>
      <c r="D36" s="81"/>
    </row>
    <row r="37" ht="16.5" customHeight="1" spans="1:4">
      <c r="A37" s="228" t="s">
        <v>51</v>
      </c>
      <c r="B37" s="81">
        <f>B33</f>
        <v>122648434.13</v>
      </c>
      <c r="C37" s="228" t="s">
        <v>52</v>
      </c>
      <c r="D37" s="81">
        <f>D33</f>
        <v>122648434.13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F10" sqref="F10"/>
    </sheetView>
  </sheetViews>
  <sheetFormatPr defaultColWidth="8.575" defaultRowHeight="12.75" customHeight="1"/>
  <cols>
    <col min="1" max="1" width="15" customWidth="1"/>
    <col min="2" max="2" width="21.875" customWidth="1"/>
    <col min="3" max="3" width="12.875" customWidth="1"/>
    <col min="4" max="4" width="12.125" customWidth="1"/>
    <col min="5" max="5" width="13.5" customWidth="1"/>
    <col min="6" max="6" width="13.625" customWidth="1"/>
    <col min="7" max="7" width="17.375" customWidth="1"/>
    <col min="8" max="8" width="15.875" customWidth="1"/>
    <col min="9" max="9" width="8.875" customWidth="1"/>
    <col min="10" max="10" width="10.75" customWidth="1"/>
    <col min="11" max="11" width="16" customWidth="1"/>
    <col min="12" max="12" width="15.25" customWidth="1"/>
    <col min="13" max="13" width="19.25" customWidth="1"/>
    <col min="14" max="14" width="13.625" customWidth="1"/>
    <col min="15" max="15" width="7" customWidth="1"/>
    <col min="16" max="16" width="15.5" customWidth="1"/>
    <col min="17" max="17" width="16.125" customWidth="1"/>
    <col min="18" max="18" width="16.375" customWidth="1"/>
    <col min="19" max="19" width="16.875" customWidth="1"/>
  </cols>
  <sheetData>
    <row r="1" customHeight="1" spans="1:19">
      <c r="A1" s="2"/>
      <c r="B1" s="2"/>
      <c r="C1" s="2"/>
      <c r="D1" s="2"/>
      <c r="E1" s="2"/>
      <c r="F1" s="2"/>
      <c r="G1" s="2"/>
      <c r="H1" s="2"/>
      <c r="I1" s="2"/>
      <c r="J1" s="2"/>
      <c r="K1" s="2"/>
      <c r="L1" s="2"/>
      <c r="M1" s="2"/>
      <c r="N1" s="2"/>
      <c r="O1" s="2"/>
      <c r="P1" s="2"/>
      <c r="Q1" s="2"/>
      <c r="R1" s="2"/>
      <c r="S1" s="2"/>
    </row>
    <row r="2" ht="17.25" customHeight="1" spans="1:1">
      <c r="A2" s="65" t="s">
        <v>53</v>
      </c>
    </row>
    <row r="3" ht="41.25" customHeight="1" spans="1:1">
      <c r="A3" s="42" t="s">
        <v>1</v>
      </c>
    </row>
    <row r="4" ht="17.25" customHeight="1" spans="1:19">
      <c r="A4" s="45" t="s">
        <v>1</v>
      </c>
      <c r="S4" s="47" t="s">
        <v>2</v>
      </c>
    </row>
    <row r="5" ht="21.75" customHeight="1" spans="1:19">
      <c r="A5" s="242" t="s">
        <v>54</v>
      </c>
      <c r="B5" s="243" t="s">
        <v>55</v>
      </c>
      <c r="C5" s="243" t="s">
        <v>56</v>
      </c>
      <c r="D5" s="244" t="s">
        <v>57</v>
      </c>
      <c r="E5" s="244"/>
      <c r="F5" s="244"/>
      <c r="G5" s="244"/>
      <c r="H5" s="244"/>
      <c r="I5" s="251"/>
      <c r="J5" s="244"/>
      <c r="K5" s="244"/>
      <c r="L5" s="244"/>
      <c r="M5" s="244"/>
      <c r="N5" s="252"/>
      <c r="O5" s="244" t="s">
        <v>46</v>
      </c>
      <c r="P5" s="244"/>
      <c r="Q5" s="244"/>
      <c r="R5" s="244"/>
      <c r="S5" s="252"/>
    </row>
    <row r="6" ht="27" customHeight="1" spans="1:19">
      <c r="A6" s="245"/>
      <c r="B6" s="246"/>
      <c r="C6" s="246"/>
      <c r="D6" s="246" t="s">
        <v>58</v>
      </c>
      <c r="E6" s="246" t="s">
        <v>59</v>
      </c>
      <c r="F6" s="246" t="s">
        <v>60</v>
      </c>
      <c r="G6" s="246" t="s">
        <v>61</v>
      </c>
      <c r="H6" s="246" t="s">
        <v>62</v>
      </c>
      <c r="I6" s="253" t="s">
        <v>63</v>
      </c>
      <c r="J6" s="254"/>
      <c r="K6" s="254"/>
      <c r="L6" s="254"/>
      <c r="M6" s="254"/>
      <c r="N6" s="255"/>
      <c r="O6" s="246" t="s">
        <v>58</v>
      </c>
      <c r="P6" s="246" t="s">
        <v>59</v>
      </c>
      <c r="Q6" s="246" t="s">
        <v>60</v>
      </c>
      <c r="R6" s="246" t="s">
        <v>61</v>
      </c>
      <c r="S6" s="246" t="s">
        <v>64</v>
      </c>
    </row>
    <row r="7" ht="30" customHeight="1" spans="1:19">
      <c r="A7" s="247"/>
      <c r="B7" s="107"/>
      <c r="C7" s="248"/>
      <c r="D7" s="248"/>
      <c r="E7" s="248"/>
      <c r="F7" s="248"/>
      <c r="G7" s="248"/>
      <c r="H7" s="248"/>
      <c r="I7" s="72" t="s">
        <v>58</v>
      </c>
      <c r="J7" s="255" t="s">
        <v>65</v>
      </c>
      <c r="K7" s="255" t="s">
        <v>66</v>
      </c>
      <c r="L7" s="255" t="s">
        <v>67</v>
      </c>
      <c r="M7" s="255" t="s">
        <v>68</v>
      </c>
      <c r="N7" s="255" t="s">
        <v>69</v>
      </c>
      <c r="O7" s="256"/>
      <c r="P7" s="256"/>
      <c r="Q7" s="256"/>
      <c r="R7" s="256"/>
      <c r="S7" s="248"/>
    </row>
    <row r="8" ht="15" customHeight="1" spans="1:19">
      <c r="A8" s="249">
        <v>1</v>
      </c>
      <c r="B8" s="249">
        <v>2</v>
      </c>
      <c r="C8" s="249">
        <v>3</v>
      </c>
      <c r="D8" s="249">
        <v>4</v>
      </c>
      <c r="E8" s="249">
        <v>5</v>
      </c>
      <c r="F8" s="249">
        <v>6</v>
      </c>
      <c r="G8" s="249">
        <v>7</v>
      </c>
      <c r="H8" s="249">
        <v>8</v>
      </c>
      <c r="I8" s="72">
        <v>9</v>
      </c>
      <c r="J8" s="249">
        <v>10</v>
      </c>
      <c r="K8" s="249">
        <v>11</v>
      </c>
      <c r="L8" s="249">
        <v>12</v>
      </c>
      <c r="M8" s="249">
        <v>13</v>
      </c>
      <c r="N8" s="249">
        <v>14</v>
      </c>
      <c r="O8" s="249">
        <v>15</v>
      </c>
      <c r="P8" s="249">
        <v>16</v>
      </c>
      <c r="Q8" s="249">
        <v>17</v>
      </c>
      <c r="R8" s="249">
        <v>18</v>
      </c>
      <c r="S8" s="249">
        <v>19</v>
      </c>
    </row>
    <row r="9" ht="18" customHeight="1" spans="1:19">
      <c r="A9" s="237">
        <v>126001</v>
      </c>
      <c r="B9" s="237" t="s">
        <v>70</v>
      </c>
      <c r="C9" s="81">
        <f>D9</f>
        <v>122648434.13</v>
      </c>
      <c r="D9" s="81">
        <f>E9+F9+G9+H9</f>
        <v>122648434.13</v>
      </c>
      <c r="E9" s="81">
        <f>59723610.83+51447700.08</f>
        <v>111171310.91</v>
      </c>
      <c r="F9" s="81">
        <f>0+11477123.22</f>
        <v>11477123.22</v>
      </c>
      <c r="G9" s="81"/>
      <c r="H9" s="81"/>
      <c r="I9" s="81"/>
      <c r="J9" s="81"/>
      <c r="K9" s="81"/>
      <c r="L9" s="81"/>
      <c r="M9" s="81"/>
      <c r="N9" s="81"/>
      <c r="O9" s="81"/>
      <c r="P9" s="81"/>
      <c r="Q9" s="81"/>
      <c r="R9" s="81"/>
      <c r="S9" s="81"/>
    </row>
    <row r="10" ht="18" customHeight="1" spans="1:19">
      <c r="A10" s="50" t="s">
        <v>56</v>
      </c>
      <c r="B10" s="250"/>
      <c r="C10" s="81">
        <f>C9</f>
        <v>122648434.13</v>
      </c>
      <c r="D10" s="81">
        <f>D9</f>
        <v>122648434.13</v>
      </c>
      <c r="E10" s="81">
        <f>E9</f>
        <v>111171310.91</v>
      </c>
      <c r="F10" s="81">
        <f>F9</f>
        <v>11477123.22</v>
      </c>
      <c r="G10" s="81"/>
      <c r="H10" s="81"/>
      <c r="I10" s="81"/>
      <c r="J10" s="81"/>
      <c r="K10" s="81"/>
      <c r="L10" s="81"/>
      <c r="M10" s="81"/>
      <c r="N10" s="81"/>
      <c r="O10" s="81"/>
      <c r="P10" s="81"/>
      <c r="Q10" s="81"/>
      <c r="R10" s="81"/>
      <c r="S10" s="8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9"/>
  <sheetViews>
    <sheetView showGridLines="0" showZeros="0" workbookViewId="0">
      <pane ySplit="1" topLeftCell="A2" activePane="bottomLeft" state="frozen"/>
      <selection/>
      <selection pane="bottomLeft" activeCell="F8" sqref="F8"/>
    </sheetView>
  </sheetViews>
  <sheetFormatPr defaultColWidth="8.575" defaultRowHeight="12.75" customHeight="1"/>
  <cols>
    <col min="1" max="1" width="8.75" customWidth="1"/>
    <col min="2" max="2" width="21.375" customWidth="1"/>
    <col min="3" max="3" width="14.25" customWidth="1"/>
    <col min="4" max="4" width="15.5" customWidth="1"/>
    <col min="5" max="5" width="15.25" customWidth="1"/>
    <col min="6" max="6" width="15.875" customWidth="1"/>
    <col min="7" max="7" width="14.25" customWidth="1"/>
    <col min="8" max="8" width="16.25" customWidth="1"/>
    <col min="9" max="9" width="15.5" customWidth="1"/>
    <col min="10" max="10" width="8.5" customWidth="1"/>
    <col min="11" max="11" width="14.5" customWidth="1"/>
    <col min="12" max="12" width="18.875" customWidth="1"/>
    <col min="13" max="13" width="14.875" customWidth="1"/>
    <col min="14" max="14" width="15.625" customWidth="1"/>
    <col min="15" max="15" width="13.5" customWidth="1"/>
  </cols>
  <sheetData>
    <row r="1" customHeight="1" spans="1:15">
      <c r="A1" s="2"/>
      <c r="B1" s="2"/>
      <c r="C1" s="2"/>
      <c r="D1" s="2"/>
      <c r="E1" s="2"/>
      <c r="F1" s="2"/>
      <c r="G1" s="2"/>
      <c r="H1" s="2"/>
      <c r="I1" s="2"/>
      <c r="J1" s="2"/>
      <c r="K1" s="2"/>
      <c r="L1" s="2"/>
      <c r="M1" s="2"/>
      <c r="N1" s="2"/>
      <c r="O1" s="2"/>
    </row>
    <row r="2" ht="17.25" customHeight="1" spans="1:1">
      <c r="A2" s="47" t="s">
        <v>71</v>
      </c>
    </row>
    <row r="3" ht="57" customHeight="1" spans="1:1">
      <c r="A3" s="42" t="str">
        <f>"2025"&amp;"年部门支出预算表"</f>
        <v>2025年部门支出预算表</v>
      </c>
    </row>
    <row r="4" ht="17.25" customHeight="1" spans="1:15">
      <c r="A4" s="45" t="s">
        <v>1</v>
      </c>
      <c r="O4" s="47" t="s">
        <v>2</v>
      </c>
    </row>
    <row r="5" ht="27" customHeight="1" spans="1:15">
      <c r="A5" s="229" t="s">
        <v>72</v>
      </c>
      <c r="B5" s="229" t="s">
        <v>73</v>
      </c>
      <c r="C5" s="229" t="s">
        <v>56</v>
      </c>
      <c r="D5" s="230" t="s">
        <v>59</v>
      </c>
      <c r="E5" s="231"/>
      <c r="F5" s="232"/>
      <c r="G5" s="233" t="s">
        <v>60</v>
      </c>
      <c r="H5" s="233" t="s">
        <v>61</v>
      </c>
      <c r="I5" s="233" t="s">
        <v>74</v>
      </c>
      <c r="J5" s="230" t="s">
        <v>63</v>
      </c>
      <c r="K5" s="231"/>
      <c r="L5" s="231"/>
      <c r="M5" s="231"/>
      <c r="N5" s="239"/>
      <c r="O5" s="240"/>
    </row>
    <row r="6" ht="42" customHeight="1" spans="1:15">
      <c r="A6" s="234"/>
      <c r="B6" s="234"/>
      <c r="C6" s="235"/>
      <c r="D6" s="236" t="s">
        <v>58</v>
      </c>
      <c r="E6" s="236" t="s">
        <v>75</v>
      </c>
      <c r="F6" s="236" t="s">
        <v>76</v>
      </c>
      <c r="G6" s="235"/>
      <c r="H6" s="235"/>
      <c r="I6" s="241"/>
      <c r="J6" s="236" t="s">
        <v>58</v>
      </c>
      <c r="K6" s="223" t="s">
        <v>77</v>
      </c>
      <c r="L6" s="223" t="s">
        <v>78</v>
      </c>
      <c r="M6" s="223" t="s">
        <v>79</v>
      </c>
      <c r="N6" s="223" t="s">
        <v>80</v>
      </c>
      <c r="O6" s="223" t="s">
        <v>81</v>
      </c>
    </row>
    <row r="7" ht="18" customHeight="1" spans="1:15">
      <c r="A7" s="53" t="s">
        <v>82</v>
      </c>
      <c r="B7" s="53" t="s">
        <v>83</v>
      </c>
      <c r="C7" s="53" t="s">
        <v>84</v>
      </c>
      <c r="D7" s="57" t="s">
        <v>85</v>
      </c>
      <c r="E7" s="57" t="s">
        <v>86</v>
      </c>
      <c r="F7" s="57" t="s">
        <v>87</v>
      </c>
      <c r="G7" s="57" t="s">
        <v>88</v>
      </c>
      <c r="H7" s="57" t="s">
        <v>89</v>
      </c>
      <c r="I7" s="57" t="s">
        <v>90</v>
      </c>
      <c r="J7" s="57" t="s">
        <v>91</v>
      </c>
      <c r="K7" s="57" t="s">
        <v>92</v>
      </c>
      <c r="L7" s="57" t="s">
        <v>93</v>
      </c>
      <c r="M7" s="57" t="s">
        <v>94</v>
      </c>
      <c r="N7" s="53" t="s">
        <v>95</v>
      </c>
      <c r="O7" s="57" t="s">
        <v>96</v>
      </c>
    </row>
    <row r="8" ht="21" customHeight="1" spans="1:15">
      <c r="A8" s="237">
        <v>126001</v>
      </c>
      <c r="B8" s="237" t="s">
        <v>70</v>
      </c>
      <c r="C8" s="81">
        <f>D8+G8</f>
        <v>122648434.13</v>
      </c>
      <c r="D8" s="81">
        <f>E8+F8</f>
        <v>111171310.91</v>
      </c>
      <c r="E8" s="81">
        <v>18183610.83</v>
      </c>
      <c r="F8" s="81">
        <v>92987700.08</v>
      </c>
      <c r="G8" s="81">
        <f>0+11477123.22</f>
        <v>11477123.22</v>
      </c>
      <c r="H8" s="81"/>
      <c r="I8" s="81"/>
      <c r="J8" s="81"/>
      <c r="K8" s="81"/>
      <c r="L8" s="81"/>
      <c r="M8" s="81"/>
      <c r="N8" s="81"/>
      <c r="O8" s="81"/>
    </row>
    <row r="9" ht="21" customHeight="1" spans="1:15">
      <c r="A9" s="238" t="s">
        <v>56</v>
      </c>
      <c r="B9" s="36"/>
      <c r="C9" s="81">
        <f>C8</f>
        <v>122648434.13</v>
      </c>
      <c r="D9" s="81">
        <f>D8</f>
        <v>111171310.91</v>
      </c>
      <c r="E9" s="81">
        <f>E8</f>
        <v>18183610.83</v>
      </c>
      <c r="F9" s="81">
        <f>F8</f>
        <v>92987700.08</v>
      </c>
      <c r="G9" s="81">
        <f>G8</f>
        <v>11477123.22</v>
      </c>
      <c r="H9" s="81"/>
      <c r="I9" s="81"/>
      <c r="J9" s="81"/>
      <c r="K9" s="81"/>
      <c r="L9" s="81"/>
      <c r="M9" s="81"/>
      <c r="N9" s="81"/>
      <c r="O9" s="81"/>
    </row>
  </sheetData>
  <mergeCells count="12">
    <mergeCell ref="A2:O2"/>
    <mergeCell ref="A3:O3"/>
    <mergeCell ref="A4:B4"/>
    <mergeCell ref="D5:F5"/>
    <mergeCell ref="J5:O5"/>
    <mergeCell ref="A9:B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H32" sqref="H32"/>
    </sheetView>
  </sheetViews>
  <sheetFormatPr defaultColWidth="8.575" defaultRowHeight="12.75" customHeight="1" outlineLevelCol="3"/>
  <cols>
    <col min="1" max="1" width="35.575" customWidth="1"/>
    <col min="2" max="2" width="17.5" customWidth="1"/>
    <col min="3" max="3" width="35.575" customWidth="1"/>
    <col min="4" max="4" width="20.375" customWidth="1"/>
  </cols>
  <sheetData>
    <row r="1" customHeight="1" spans="1:4">
      <c r="A1" s="2"/>
      <c r="B1" s="2"/>
      <c r="C1" s="2"/>
      <c r="D1" s="2"/>
    </row>
    <row r="2" ht="15" customHeight="1" spans="1:4">
      <c r="A2" s="43"/>
      <c r="B2" s="47"/>
      <c r="C2" s="47"/>
      <c r="D2" s="47" t="s">
        <v>97</v>
      </c>
    </row>
    <row r="3" ht="41.25" customHeight="1" spans="1:1">
      <c r="A3" s="42" t="str">
        <f>"2025"&amp;"年部门财政拨款收支预算总表"</f>
        <v>2025年部门财政拨款收支预算总表</v>
      </c>
    </row>
    <row r="4" ht="17.25" customHeight="1" spans="1:4">
      <c r="A4" s="45" t="s">
        <v>1</v>
      </c>
      <c r="B4" s="222"/>
      <c r="D4" s="47" t="s">
        <v>2</v>
      </c>
    </row>
    <row r="5" ht="17.25" customHeight="1" spans="1:4">
      <c r="A5" s="223" t="s">
        <v>3</v>
      </c>
      <c r="B5" s="224"/>
      <c r="C5" s="223" t="s">
        <v>4</v>
      </c>
      <c r="D5" s="224"/>
    </row>
    <row r="6" ht="18.75" customHeight="1" spans="1:4">
      <c r="A6" s="223" t="s">
        <v>5</v>
      </c>
      <c r="B6" s="223" t="s">
        <v>6</v>
      </c>
      <c r="C6" s="223" t="s">
        <v>7</v>
      </c>
      <c r="D6" s="223" t="s">
        <v>6</v>
      </c>
    </row>
    <row r="7" ht="16.5" customHeight="1" spans="1:4">
      <c r="A7" s="225" t="s">
        <v>98</v>
      </c>
      <c r="B7" s="81">
        <f>B8+B9</f>
        <v>122648434.13</v>
      </c>
      <c r="C7" s="225" t="s">
        <v>99</v>
      </c>
      <c r="D7" s="81">
        <f>SUM(D8:D33)</f>
        <v>122648434.13</v>
      </c>
    </row>
    <row r="8" ht="16.5" customHeight="1" spans="1:4">
      <c r="A8" s="225" t="s">
        <v>100</v>
      </c>
      <c r="B8" s="81">
        <f>59723610.83+51447700.08</f>
        <v>111171310.91</v>
      </c>
      <c r="C8" s="225" t="s">
        <v>101</v>
      </c>
      <c r="D8" s="81"/>
    </row>
    <row r="9" ht="16.5" customHeight="1" spans="1:4">
      <c r="A9" s="225" t="s">
        <v>102</v>
      </c>
      <c r="B9" s="81">
        <f>0+11477123.22</f>
        <v>11477123.22</v>
      </c>
      <c r="C9" s="225" t="s">
        <v>103</v>
      </c>
      <c r="D9" s="81"/>
    </row>
    <row r="10" ht="16.5" customHeight="1" spans="1:4">
      <c r="A10" s="225" t="s">
        <v>104</v>
      </c>
      <c r="B10" s="81"/>
      <c r="C10" s="225" t="s">
        <v>105</v>
      </c>
      <c r="D10" s="81"/>
    </row>
    <row r="11" ht="16.5" customHeight="1" spans="1:4">
      <c r="A11" s="225" t="s">
        <v>106</v>
      </c>
      <c r="B11" s="81"/>
      <c r="C11" s="225" t="s">
        <v>107</v>
      </c>
      <c r="D11" s="81"/>
    </row>
    <row r="12" ht="16.5" customHeight="1" spans="1:4">
      <c r="A12" s="225" t="s">
        <v>100</v>
      </c>
      <c r="B12" s="81"/>
      <c r="C12" s="225" t="s">
        <v>108</v>
      </c>
      <c r="D12" s="81"/>
    </row>
    <row r="13" ht="16.5" customHeight="1" spans="1:4">
      <c r="A13" s="226" t="s">
        <v>102</v>
      </c>
      <c r="B13" s="81"/>
      <c r="C13" s="70" t="s">
        <v>109</v>
      </c>
      <c r="D13" s="81"/>
    </row>
    <row r="14" ht="16.5" customHeight="1" spans="1:4">
      <c r="A14" s="226" t="s">
        <v>104</v>
      </c>
      <c r="B14" s="81"/>
      <c r="C14" s="70" t="s">
        <v>110</v>
      </c>
      <c r="D14" s="81"/>
    </row>
    <row r="15" ht="16.5" customHeight="1" spans="1:4">
      <c r="A15" s="227"/>
      <c r="B15" s="81"/>
      <c r="C15" s="70" t="s">
        <v>111</v>
      </c>
      <c r="D15" s="81">
        <v>2510298.55</v>
      </c>
    </row>
    <row r="16" ht="16.5" customHeight="1" spans="1:4">
      <c r="A16" s="227"/>
      <c r="B16" s="81"/>
      <c r="C16" s="70" t="s">
        <v>112</v>
      </c>
      <c r="D16" s="81">
        <v>1911783.48</v>
      </c>
    </row>
    <row r="17" ht="16.5" customHeight="1" spans="1:4">
      <c r="A17" s="227"/>
      <c r="B17" s="81"/>
      <c r="C17" s="70" t="s">
        <v>113</v>
      </c>
      <c r="D17" s="81">
        <v>26600000</v>
      </c>
    </row>
    <row r="18" ht="16.5" customHeight="1" spans="1:4">
      <c r="A18" s="227"/>
      <c r="B18" s="81"/>
      <c r="C18" s="70" t="s">
        <v>114</v>
      </c>
      <c r="D18" s="81">
        <v>200000</v>
      </c>
    </row>
    <row r="19" ht="16.5" customHeight="1" spans="1:4">
      <c r="A19" s="227"/>
      <c r="B19" s="81"/>
      <c r="C19" s="70" t="s">
        <v>115</v>
      </c>
      <c r="D19" s="81">
        <v>90016308.3</v>
      </c>
    </row>
    <row r="20" ht="16.5" customHeight="1" spans="1:4">
      <c r="A20" s="227"/>
      <c r="B20" s="81"/>
      <c r="C20" s="70" t="s">
        <v>116</v>
      </c>
      <c r="D20" s="81"/>
    </row>
    <row r="21" ht="16.5" customHeight="1" spans="1:4">
      <c r="A21" s="227"/>
      <c r="B21" s="81"/>
      <c r="C21" s="70" t="s">
        <v>117</v>
      </c>
      <c r="D21" s="81"/>
    </row>
    <row r="22" ht="16.5" customHeight="1" spans="1:4">
      <c r="A22" s="227"/>
      <c r="B22" s="81"/>
      <c r="C22" s="70" t="s">
        <v>118</v>
      </c>
      <c r="D22" s="81"/>
    </row>
    <row r="23" ht="16.5" customHeight="1" spans="1:4">
      <c r="A23" s="227"/>
      <c r="B23" s="81"/>
      <c r="C23" s="70" t="s">
        <v>119</v>
      </c>
      <c r="D23" s="81"/>
    </row>
    <row r="24" ht="16.5" customHeight="1" spans="1:4">
      <c r="A24" s="227"/>
      <c r="B24" s="81"/>
      <c r="C24" s="70" t="s">
        <v>120</v>
      </c>
      <c r="D24" s="81"/>
    </row>
    <row r="25" ht="16.5" customHeight="1" spans="1:4">
      <c r="A25" s="227"/>
      <c r="B25" s="81"/>
      <c r="C25" s="70" t="s">
        <v>121</v>
      </c>
      <c r="D25" s="81"/>
    </row>
    <row r="26" ht="16.5" customHeight="1" spans="1:4">
      <c r="A26" s="227"/>
      <c r="B26" s="81"/>
      <c r="C26" s="70" t="s">
        <v>122</v>
      </c>
      <c r="D26" s="81">
        <v>1410043.8</v>
      </c>
    </row>
    <row r="27" ht="16.5" customHeight="1" spans="1:4">
      <c r="A27" s="227"/>
      <c r="B27" s="81"/>
      <c r="C27" s="70" t="s">
        <v>123</v>
      </c>
      <c r="D27" s="81"/>
    </row>
    <row r="28" ht="16.5" customHeight="1" spans="1:4">
      <c r="A28" s="227"/>
      <c r="B28" s="81"/>
      <c r="C28" s="70" t="s">
        <v>124</v>
      </c>
      <c r="D28" s="81"/>
    </row>
    <row r="29" ht="16.5" customHeight="1" spans="1:4">
      <c r="A29" s="227"/>
      <c r="B29" s="81"/>
      <c r="C29" s="70" t="s">
        <v>125</v>
      </c>
      <c r="D29" s="81"/>
    </row>
    <row r="30" ht="16.5" customHeight="1" spans="1:4">
      <c r="A30" s="227"/>
      <c r="B30" s="81"/>
      <c r="C30" s="70" t="s">
        <v>126</v>
      </c>
      <c r="D30" s="81"/>
    </row>
    <row r="31" ht="16.5" customHeight="1" spans="1:4">
      <c r="A31" s="227"/>
      <c r="B31" s="81"/>
      <c r="C31" s="70" t="s">
        <v>127</v>
      </c>
      <c r="D31" s="81"/>
    </row>
    <row r="32" ht="16.5" customHeight="1" spans="1:4">
      <c r="A32" s="227"/>
      <c r="B32" s="81"/>
      <c r="C32" s="226" t="s">
        <v>128</v>
      </c>
      <c r="D32" s="81"/>
    </row>
    <row r="33" ht="16.5" customHeight="1" spans="1:4">
      <c r="A33" s="227"/>
      <c r="B33" s="81"/>
      <c r="C33" s="226" t="s">
        <v>129</v>
      </c>
      <c r="D33" s="81"/>
    </row>
    <row r="34" ht="16.5" customHeight="1" spans="1:4">
      <c r="A34" s="227"/>
      <c r="B34" s="81"/>
      <c r="C34" s="31" t="s">
        <v>130</v>
      </c>
      <c r="D34" s="81"/>
    </row>
    <row r="35" ht="15" customHeight="1" spans="1:4">
      <c r="A35" s="228" t="s">
        <v>51</v>
      </c>
      <c r="B35" s="127">
        <f>B7+B11</f>
        <v>122648434.13</v>
      </c>
      <c r="C35" s="228" t="s">
        <v>52</v>
      </c>
      <c r="D35" s="127">
        <f>D34+D7</f>
        <v>122648434.13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0"/>
  <sheetViews>
    <sheetView showZeros="0" workbookViewId="0">
      <pane ySplit="1" topLeftCell="A32" activePane="bottomLeft" state="frozen"/>
      <selection/>
      <selection pane="bottomLeft" activeCell="A8" sqref="A8:C47"/>
    </sheetView>
  </sheetViews>
  <sheetFormatPr defaultColWidth="9.14166666666667" defaultRowHeight="14.25" customHeight="1" outlineLevelCol="6"/>
  <cols>
    <col min="1" max="1" width="20.1416666666667" customWidth="1"/>
    <col min="2" max="2" width="38.875" customWidth="1"/>
    <col min="3" max="3" width="21.5" customWidth="1"/>
    <col min="4" max="5" width="24.1416666666667" customWidth="1"/>
    <col min="6" max="6" width="16.5" customWidth="1"/>
    <col min="7" max="7" width="18.625" customWidth="1"/>
  </cols>
  <sheetData>
    <row r="1" customHeight="1" spans="1:7">
      <c r="A1" s="2"/>
      <c r="B1" s="2"/>
      <c r="C1" s="2"/>
      <c r="D1" s="2"/>
      <c r="E1" s="2"/>
      <c r="F1" s="2"/>
      <c r="G1" s="2"/>
    </row>
    <row r="2" customHeight="1" spans="4:7">
      <c r="D2" s="172"/>
      <c r="F2" s="73"/>
      <c r="G2" s="181" t="s">
        <v>131</v>
      </c>
    </row>
    <row r="3" ht="41.25" customHeight="1" spans="1:7">
      <c r="A3" s="137" t="str">
        <f>"2025"&amp;"年一般公共预算支出预算表（按功能科目分类）"</f>
        <v>2025年一般公共预算支出预算表（按功能科目分类）</v>
      </c>
      <c r="B3" s="137"/>
      <c r="C3" s="137"/>
      <c r="D3" s="137"/>
      <c r="E3" s="137"/>
      <c r="F3" s="137"/>
      <c r="G3" s="137"/>
    </row>
    <row r="4" ht="18" customHeight="1" spans="1:7">
      <c r="A4" s="6" t="s">
        <v>1</v>
      </c>
      <c r="F4" s="134"/>
      <c r="G4" s="181" t="s">
        <v>2</v>
      </c>
    </row>
    <row r="5" ht="20.25" customHeight="1" spans="1:7">
      <c r="A5" s="211" t="s">
        <v>132</v>
      </c>
      <c r="B5" s="212"/>
      <c r="C5" s="138" t="s">
        <v>56</v>
      </c>
      <c r="D5" s="197" t="s">
        <v>75</v>
      </c>
      <c r="E5" s="13"/>
      <c r="F5" s="14"/>
      <c r="G5" s="177" t="s">
        <v>76</v>
      </c>
    </row>
    <row r="6" ht="20.25" customHeight="1" spans="1:7">
      <c r="A6" s="213" t="s">
        <v>72</v>
      </c>
      <c r="B6" s="213" t="s">
        <v>73</v>
      </c>
      <c r="C6" s="20"/>
      <c r="D6" s="143" t="s">
        <v>58</v>
      </c>
      <c r="E6" s="143" t="s">
        <v>133</v>
      </c>
      <c r="F6" s="143" t="s">
        <v>134</v>
      </c>
      <c r="G6" s="179"/>
    </row>
    <row r="7" ht="15" customHeight="1" spans="1:7">
      <c r="A7" s="61" t="s">
        <v>82</v>
      </c>
      <c r="B7" s="61" t="s">
        <v>83</v>
      </c>
      <c r="C7" s="61" t="s">
        <v>84</v>
      </c>
      <c r="D7" s="61" t="s">
        <v>85</v>
      </c>
      <c r="E7" s="61" t="s">
        <v>86</v>
      </c>
      <c r="F7" s="61" t="s">
        <v>87</v>
      </c>
      <c r="G7" s="61" t="s">
        <v>88</v>
      </c>
    </row>
    <row r="8" s="1" customFormat="1" ht="15" customHeight="1" spans="1:7">
      <c r="A8" s="214" t="s">
        <v>135</v>
      </c>
      <c r="B8" s="214" t="s">
        <v>136</v>
      </c>
      <c r="C8" s="215">
        <f>D8+G8</f>
        <v>2510298.55</v>
      </c>
      <c r="D8" s="215">
        <v>2510298.55</v>
      </c>
      <c r="E8" s="215">
        <v>2510298.55</v>
      </c>
      <c r="F8" s="215"/>
      <c r="G8" s="215"/>
    </row>
    <row r="9" ht="15" customHeight="1" spans="1:7">
      <c r="A9" s="216" t="s">
        <v>137</v>
      </c>
      <c r="B9" s="216" t="s">
        <v>138</v>
      </c>
      <c r="C9" s="217">
        <f t="shared" ref="C9:C48" si="0">D9+G9</f>
        <v>2380330.42</v>
      </c>
      <c r="D9" s="217">
        <f>D10+D11</f>
        <v>2380330.42</v>
      </c>
      <c r="E9" s="217">
        <v>2380330.42</v>
      </c>
      <c r="F9" s="217"/>
      <c r="G9" s="217"/>
    </row>
    <row r="10" ht="15" customHeight="1" spans="1:7">
      <c r="A10" s="218" t="s">
        <v>139</v>
      </c>
      <c r="B10" s="218" t="s">
        <v>140</v>
      </c>
      <c r="C10" s="217">
        <f t="shared" si="0"/>
        <v>1830330.42</v>
      </c>
      <c r="D10" s="217">
        <v>1830330.42</v>
      </c>
      <c r="E10" s="217">
        <v>1830330.42</v>
      </c>
      <c r="F10" s="217"/>
      <c r="G10" s="217"/>
    </row>
    <row r="11" ht="15" customHeight="1" spans="1:7">
      <c r="A11" s="218" t="s">
        <v>141</v>
      </c>
      <c r="B11" s="218" t="s">
        <v>142</v>
      </c>
      <c r="C11" s="217">
        <f t="shared" si="0"/>
        <v>550000</v>
      </c>
      <c r="D11" s="217">
        <v>550000</v>
      </c>
      <c r="E11" s="217">
        <v>550000</v>
      </c>
      <c r="F11" s="217"/>
      <c r="G11" s="217"/>
    </row>
    <row r="12" ht="15" customHeight="1" spans="1:7">
      <c r="A12" s="216" t="s">
        <v>143</v>
      </c>
      <c r="B12" s="216" t="s">
        <v>144</v>
      </c>
      <c r="C12" s="217">
        <f t="shared" si="0"/>
        <v>79332</v>
      </c>
      <c r="D12" s="217">
        <f>D13</f>
        <v>79332</v>
      </c>
      <c r="E12" s="217">
        <v>79332</v>
      </c>
      <c r="F12" s="217"/>
      <c r="G12" s="217"/>
    </row>
    <row r="13" ht="15" customHeight="1" spans="1:7">
      <c r="A13" s="218" t="s">
        <v>145</v>
      </c>
      <c r="B13" s="218" t="s">
        <v>146</v>
      </c>
      <c r="C13" s="217">
        <f t="shared" si="0"/>
        <v>79332</v>
      </c>
      <c r="D13" s="217">
        <v>79332</v>
      </c>
      <c r="E13" s="217">
        <v>79332</v>
      </c>
      <c r="F13" s="217"/>
      <c r="G13" s="217"/>
    </row>
    <row r="14" ht="15" customHeight="1" spans="1:7">
      <c r="A14" s="216" t="s">
        <v>147</v>
      </c>
      <c r="B14" s="216" t="s">
        <v>148</v>
      </c>
      <c r="C14" s="217">
        <f t="shared" si="0"/>
        <v>50636.13</v>
      </c>
      <c r="D14" s="217">
        <v>50636.13</v>
      </c>
      <c r="E14" s="217">
        <v>50636.13</v>
      </c>
      <c r="F14" s="217"/>
      <c r="G14" s="217"/>
    </row>
    <row r="15" ht="15" customHeight="1" spans="1:7">
      <c r="A15" s="218" t="s">
        <v>149</v>
      </c>
      <c r="B15" s="218" t="s">
        <v>148</v>
      </c>
      <c r="C15" s="217">
        <f t="shared" si="0"/>
        <v>50636.13</v>
      </c>
      <c r="D15" s="217">
        <v>50636.13</v>
      </c>
      <c r="E15" s="217">
        <v>50636.13</v>
      </c>
      <c r="F15" s="217"/>
      <c r="G15" s="217"/>
    </row>
    <row r="16" s="1" customFormat="1" ht="15" customHeight="1" spans="1:7">
      <c r="A16" s="214" t="s">
        <v>150</v>
      </c>
      <c r="B16" s="214" t="s">
        <v>151</v>
      </c>
      <c r="C16" s="215">
        <f t="shared" si="0"/>
        <v>1911783.48</v>
      </c>
      <c r="D16" s="215">
        <v>1911783.48</v>
      </c>
      <c r="E16" s="215">
        <v>1911783.48</v>
      </c>
      <c r="F16" s="215"/>
      <c r="G16" s="215"/>
    </row>
    <row r="17" ht="15" customHeight="1" spans="1:7">
      <c r="A17" s="216" t="s">
        <v>152</v>
      </c>
      <c r="B17" s="216" t="s">
        <v>153</v>
      </c>
      <c r="C17" s="217">
        <f t="shared" si="0"/>
        <v>1911783.48</v>
      </c>
      <c r="D17" s="217">
        <v>1911783.48</v>
      </c>
      <c r="E17" s="217">
        <v>1911783.48</v>
      </c>
      <c r="F17" s="217"/>
      <c r="G17" s="217"/>
    </row>
    <row r="18" ht="15" customHeight="1" spans="1:7">
      <c r="A18" s="218" t="s">
        <v>154</v>
      </c>
      <c r="B18" s="218" t="s">
        <v>155</v>
      </c>
      <c r="C18" s="217">
        <f t="shared" si="0"/>
        <v>307838.32</v>
      </c>
      <c r="D18" s="217">
        <v>307838.32</v>
      </c>
      <c r="E18" s="217">
        <v>307838.32</v>
      </c>
      <c r="F18" s="217"/>
      <c r="G18" s="217"/>
    </row>
    <row r="19" ht="15" customHeight="1" spans="1:7">
      <c r="A19" s="218" t="s">
        <v>156</v>
      </c>
      <c r="B19" s="218" t="s">
        <v>157</v>
      </c>
      <c r="C19" s="217">
        <f t="shared" si="0"/>
        <v>682376.78</v>
      </c>
      <c r="D19" s="217">
        <v>682376.78</v>
      </c>
      <c r="E19" s="217">
        <v>682376.78</v>
      </c>
      <c r="F19" s="217"/>
      <c r="G19" s="217"/>
    </row>
    <row r="20" ht="15" customHeight="1" spans="1:7">
      <c r="A20" s="218" t="s">
        <v>158</v>
      </c>
      <c r="B20" s="218" t="s">
        <v>159</v>
      </c>
      <c r="C20" s="217">
        <f t="shared" si="0"/>
        <v>835738.25</v>
      </c>
      <c r="D20" s="217">
        <v>835738.25</v>
      </c>
      <c r="E20" s="217">
        <v>835738.25</v>
      </c>
      <c r="F20" s="217"/>
      <c r="G20" s="217"/>
    </row>
    <row r="21" ht="15" customHeight="1" spans="1:7">
      <c r="A21" s="218" t="s">
        <v>160</v>
      </c>
      <c r="B21" s="218" t="s">
        <v>161</v>
      </c>
      <c r="C21" s="217">
        <f t="shared" si="0"/>
        <v>85830.13</v>
      </c>
      <c r="D21" s="217">
        <v>85830.13</v>
      </c>
      <c r="E21" s="217">
        <v>85830.13</v>
      </c>
      <c r="F21" s="217"/>
      <c r="G21" s="217"/>
    </row>
    <row r="22" s="1" customFormat="1" ht="15" customHeight="1" spans="1:7">
      <c r="A22" s="214" t="s">
        <v>162</v>
      </c>
      <c r="B22" s="214" t="s">
        <v>163</v>
      </c>
      <c r="C22" s="215">
        <f t="shared" si="0"/>
        <v>26600000</v>
      </c>
      <c r="D22" s="215"/>
      <c r="E22" s="215">
        <v>0</v>
      </c>
      <c r="F22" s="215"/>
      <c r="G22" s="215">
        <v>26600000</v>
      </c>
    </row>
    <row r="23" ht="15" customHeight="1" spans="1:7">
      <c r="A23" s="216" t="s">
        <v>164</v>
      </c>
      <c r="B23" s="216" t="s">
        <v>165</v>
      </c>
      <c r="C23" s="217">
        <f t="shared" si="0"/>
        <v>26600000</v>
      </c>
      <c r="D23" s="217"/>
      <c r="E23" s="217">
        <v>0</v>
      </c>
      <c r="F23" s="217"/>
      <c r="G23" s="217">
        <v>26600000</v>
      </c>
    </row>
    <row r="24" ht="15" customHeight="1" spans="1:7">
      <c r="A24" s="218" t="s">
        <v>166</v>
      </c>
      <c r="B24" s="218" t="s">
        <v>167</v>
      </c>
      <c r="C24" s="217">
        <f t="shared" si="0"/>
        <v>26600000</v>
      </c>
      <c r="D24" s="217"/>
      <c r="E24" s="217">
        <v>0</v>
      </c>
      <c r="F24" s="217"/>
      <c r="G24" s="217">
        <v>26600000</v>
      </c>
    </row>
    <row r="25" s="1" customFormat="1" ht="15" customHeight="1" spans="1:7">
      <c r="A25" s="214" t="s">
        <v>168</v>
      </c>
      <c r="B25" s="214" t="s">
        <v>169</v>
      </c>
      <c r="C25" s="215">
        <f t="shared" si="0"/>
        <v>200000</v>
      </c>
      <c r="D25" s="215"/>
      <c r="E25" s="215">
        <v>0</v>
      </c>
      <c r="F25" s="215"/>
      <c r="G25" s="215">
        <v>200000</v>
      </c>
    </row>
    <row r="26" ht="15" customHeight="1" spans="1:7">
      <c r="A26" s="216" t="s">
        <v>170</v>
      </c>
      <c r="B26" s="216" t="s">
        <v>171</v>
      </c>
      <c r="C26" s="217">
        <f t="shared" si="0"/>
        <v>200000</v>
      </c>
      <c r="D26" s="217"/>
      <c r="E26" s="217">
        <v>0</v>
      </c>
      <c r="F26" s="217"/>
      <c r="G26" s="217">
        <v>200000</v>
      </c>
    </row>
    <row r="27" ht="15" customHeight="1" spans="1:7">
      <c r="A27" s="218" t="s">
        <v>172</v>
      </c>
      <c r="B27" s="218" t="s">
        <v>171</v>
      </c>
      <c r="C27" s="217">
        <f t="shared" si="0"/>
        <v>200000</v>
      </c>
      <c r="D27" s="217"/>
      <c r="E27" s="217">
        <v>0</v>
      </c>
      <c r="F27" s="217"/>
      <c r="G27" s="217">
        <v>200000</v>
      </c>
    </row>
    <row r="28" s="1" customFormat="1" ht="15" customHeight="1" spans="1:7">
      <c r="A28" s="214" t="s">
        <v>173</v>
      </c>
      <c r="B28" s="214" t="s">
        <v>174</v>
      </c>
      <c r="C28" s="215">
        <f t="shared" si="0"/>
        <v>78539185.08</v>
      </c>
      <c r="D28" s="215">
        <v>12351485</v>
      </c>
      <c r="E28" s="215">
        <v>11750485</v>
      </c>
      <c r="F28" s="215">
        <v>601000</v>
      </c>
      <c r="G28" s="215">
        <v>66187700.08</v>
      </c>
    </row>
    <row r="29" ht="15" customHeight="1" spans="1:7">
      <c r="A29" s="216" t="s">
        <v>175</v>
      </c>
      <c r="B29" s="216" t="s">
        <v>176</v>
      </c>
      <c r="C29" s="217">
        <f t="shared" si="0"/>
        <v>78182185.08</v>
      </c>
      <c r="D29" s="217">
        <v>12351485</v>
      </c>
      <c r="E29" s="217">
        <v>11750485</v>
      </c>
      <c r="F29" s="217">
        <v>601000</v>
      </c>
      <c r="G29" s="217">
        <v>65830700.08</v>
      </c>
    </row>
    <row r="30" ht="15" customHeight="1" spans="1:7">
      <c r="A30" s="218" t="s">
        <v>177</v>
      </c>
      <c r="B30" s="218" t="s">
        <v>178</v>
      </c>
      <c r="C30" s="217">
        <f t="shared" si="0"/>
        <v>4034862</v>
      </c>
      <c r="D30" s="217">
        <v>4034862</v>
      </c>
      <c r="E30" s="217">
        <v>3621062</v>
      </c>
      <c r="F30" s="217">
        <v>413800</v>
      </c>
      <c r="G30" s="217"/>
    </row>
    <row r="31" ht="15" customHeight="1" spans="1:7">
      <c r="A31" s="218" t="s">
        <v>179</v>
      </c>
      <c r="B31" s="218" t="s">
        <v>180</v>
      </c>
      <c r="C31" s="217">
        <f t="shared" si="0"/>
        <v>38316556.08</v>
      </c>
      <c r="D31" s="217"/>
      <c r="E31" s="217">
        <v>0</v>
      </c>
      <c r="F31" s="217"/>
      <c r="G31" s="217">
        <v>38316556.08</v>
      </c>
    </row>
    <row r="32" ht="15" customHeight="1" spans="1:7">
      <c r="A32" s="218" t="s">
        <v>181</v>
      </c>
      <c r="B32" s="218" t="s">
        <v>182</v>
      </c>
      <c r="C32" s="217">
        <f t="shared" si="0"/>
        <v>8854000</v>
      </c>
      <c r="D32" s="217"/>
      <c r="E32" s="217">
        <v>0</v>
      </c>
      <c r="F32" s="217"/>
      <c r="G32" s="217">
        <v>8854000</v>
      </c>
    </row>
    <row r="33" ht="15" customHeight="1" spans="1:7">
      <c r="A33" s="218" t="s">
        <v>183</v>
      </c>
      <c r="B33" s="218" t="s">
        <v>184</v>
      </c>
      <c r="C33" s="217">
        <f t="shared" si="0"/>
        <v>8816623</v>
      </c>
      <c r="D33" s="217">
        <v>8316623</v>
      </c>
      <c r="E33" s="217">
        <v>8129423</v>
      </c>
      <c r="F33" s="217">
        <v>187200</v>
      </c>
      <c r="G33" s="217">
        <v>500000</v>
      </c>
    </row>
    <row r="34" ht="15" customHeight="1" spans="1:7">
      <c r="A34" s="218" t="s">
        <v>185</v>
      </c>
      <c r="B34" s="218" t="s">
        <v>186</v>
      </c>
      <c r="C34" s="217">
        <f t="shared" si="0"/>
        <v>100000</v>
      </c>
      <c r="D34" s="217"/>
      <c r="E34" s="217">
        <v>0</v>
      </c>
      <c r="F34" s="217"/>
      <c r="G34" s="217">
        <v>100000</v>
      </c>
    </row>
    <row r="35" ht="15" customHeight="1" spans="1:7">
      <c r="A35" s="218" t="s">
        <v>187</v>
      </c>
      <c r="B35" s="218" t="s">
        <v>188</v>
      </c>
      <c r="C35" s="217">
        <f t="shared" si="0"/>
        <v>9200000</v>
      </c>
      <c r="D35" s="217"/>
      <c r="E35" s="217">
        <v>0</v>
      </c>
      <c r="F35" s="217"/>
      <c r="G35" s="217">
        <v>9200000</v>
      </c>
    </row>
    <row r="36" ht="15" customHeight="1" spans="1:7">
      <c r="A36" s="218" t="s">
        <v>189</v>
      </c>
      <c r="B36" s="218" t="s">
        <v>190</v>
      </c>
      <c r="C36" s="217">
        <f t="shared" si="0"/>
        <v>260000</v>
      </c>
      <c r="D36" s="217"/>
      <c r="E36" s="217">
        <v>0</v>
      </c>
      <c r="F36" s="217"/>
      <c r="G36" s="217">
        <v>260000</v>
      </c>
    </row>
    <row r="37" ht="15" customHeight="1" spans="1:7">
      <c r="A37" s="218" t="s">
        <v>191</v>
      </c>
      <c r="B37" s="218" t="s">
        <v>192</v>
      </c>
      <c r="C37" s="217">
        <f t="shared" si="0"/>
        <v>8600144</v>
      </c>
      <c r="D37" s="217"/>
      <c r="E37" s="217">
        <v>0</v>
      </c>
      <c r="F37" s="217"/>
      <c r="G37" s="217">
        <v>8600144</v>
      </c>
    </row>
    <row r="38" ht="15" customHeight="1" spans="1:7">
      <c r="A38" s="216" t="s">
        <v>193</v>
      </c>
      <c r="B38" s="216" t="s">
        <v>194</v>
      </c>
      <c r="C38" s="217">
        <f t="shared" si="0"/>
        <v>357000</v>
      </c>
      <c r="D38" s="217"/>
      <c r="E38" s="217">
        <v>0</v>
      </c>
      <c r="F38" s="217"/>
      <c r="G38" s="217">
        <v>357000</v>
      </c>
    </row>
    <row r="39" ht="15" customHeight="1" spans="1:7">
      <c r="A39" s="218" t="s">
        <v>195</v>
      </c>
      <c r="B39" s="218" t="s">
        <v>196</v>
      </c>
      <c r="C39" s="217">
        <f t="shared" si="0"/>
        <v>357000</v>
      </c>
      <c r="D39" s="217"/>
      <c r="E39" s="217">
        <v>0</v>
      </c>
      <c r="F39" s="217"/>
      <c r="G39" s="217">
        <v>357000</v>
      </c>
    </row>
    <row r="40" ht="15" customHeight="1" spans="1:7">
      <c r="A40" s="216" t="s">
        <v>197</v>
      </c>
      <c r="B40" s="216" t="s">
        <v>198</v>
      </c>
      <c r="C40" s="217">
        <f t="shared" si="0"/>
        <v>0</v>
      </c>
      <c r="D40" s="217"/>
      <c r="E40" s="217">
        <v>0</v>
      </c>
      <c r="F40" s="217"/>
      <c r="G40" s="217"/>
    </row>
    <row r="41" ht="18" customHeight="1" spans="1:7">
      <c r="A41" s="218" t="s">
        <v>199</v>
      </c>
      <c r="B41" s="218" t="s">
        <v>200</v>
      </c>
      <c r="C41" s="217">
        <f t="shared" si="0"/>
        <v>0</v>
      </c>
      <c r="D41" s="217"/>
      <c r="E41" s="217">
        <v>0</v>
      </c>
      <c r="F41" s="217"/>
      <c r="G41" s="217"/>
    </row>
    <row r="42" ht="15" customHeight="1" spans="1:7">
      <c r="A42" s="216" t="s">
        <v>201</v>
      </c>
      <c r="B42" s="216" t="s">
        <v>202</v>
      </c>
      <c r="C42" s="217">
        <f t="shared" si="0"/>
        <v>0</v>
      </c>
      <c r="D42" s="217"/>
      <c r="E42" s="217">
        <v>0</v>
      </c>
      <c r="F42" s="217"/>
      <c r="G42" s="217"/>
    </row>
    <row r="43" ht="15" customHeight="1" spans="1:7">
      <c r="A43" s="218" t="s">
        <v>203</v>
      </c>
      <c r="B43" s="218" t="s">
        <v>204</v>
      </c>
      <c r="C43" s="217">
        <f t="shared" si="0"/>
        <v>0</v>
      </c>
      <c r="D43" s="217"/>
      <c r="E43" s="217">
        <v>0</v>
      </c>
      <c r="F43" s="217"/>
      <c r="G43" s="217"/>
    </row>
    <row r="44" ht="15" customHeight="1" spans="1:7">
      <c r="A44" s="218" t="s">
        <v>205</v>
      </c>
      <c r="B44" s="218" t="s">
        <v>200</v>
      </c>
      <c r="C44" s="217">
        <f t="shared" si="0"/>
        <v>0</v>
      </c>
      <c r="D44" s="217"/>
      <c r="E44" s="217">
        <v>0</v>
      </c>
      <c r="F44" s="217"/>
      <c r="G44" s="217"/>
    </row>
    <row r="45" s="1" customFormat="1" customHeight="1" spans="1:7">
      <c r="A45" s="214" t="s">
        <v>206</v>
      </c>
      <c r="B45" s="214" t="s">
        <v>207</v>
      </c>
      <c r="C45" s="215">
        <f t="shared" si="0"/>
        <v>1410043.8</v>
      </c>
      <c r="D45" s="215">
        <v>1410043.8</v>
      </c>
      <c r="E45" s="215">
        <v>1410043.8</v>
      </c>
      <c r="F45" s="215"/>
      <c r="G45" s="215"/>
    </row>
    <row r="46" customHeight="1" spans="1:7">
      <c r="A46" s="216" t="s">
        <v>208</v>
      </c>
      <c r="B46" s="216" t="s">
        <v>209</v>
      </c>
      <c r="C46" s="217">
        <f t="shared" si="0"/>
        <v>1410043.8</v>
      </c>
      <c r="D46" s="217">
        <v>1410043.8</v>
      </c>
      <c r="E46" s="217">
        <v>1410043.8</v>
      </c>
      <c r="F46" s="217"/>
      <c r="G46" s="217"/>
    </row>
    <row r="47" customHeight="1" spans="1:7">
      <c r="A47" s="218" t="s">
        <v>210</v>
      </c>
      <c r="B47" s="218" t="s">
        <v>211</v>
      </c>
      <c r="C47" s="217">
        <f t="shared" si="0"/>
        <v>1410043.8</v>
      </c>
      <c r="D47" s="217">
        <v>1410043.8</v>
      </c>
      <c r="E47" s="217">
        <v>1410043.8</v>
      </c>
      <c r="F47" s="217"/>
      <c r="G47" s="217"/>
    </row>
    <row r="48" ht="30" customHeight="1" spans="1:7">
      <c r="A48" s="219" t="s">
        <v>212</v>
      </c>
      <c r="B48" s="220" t="s">
        <v>212</v>
      </c>
      <c r="C48" s="215">
        <f t="shared" si="0"/>
        <v>111171310.91</v>
      </c>
      <c r="D48" s="221">
        <f>D8+D16+D22+D25+D28+D45</f>
        <v>18183610.83</v>
      </c>
      <c r="E48" s="221">
        <f>E8+E16+E22+E25+E28+E45</f>
        <v>17582610.83</v>
      </c>
      <c r="F48" s="221">
        <f>F8+F16+F22+F25+F28+F45</f>
        <v>601000</v>
      </c>
      <c r="G48" s="221">
        <f>G8+G16+G22+G25+G28+G45</f>
        <v>92987700.08</v>
      </c>
    </row>
    <row r="50" customHeight="1" spans="3:3">
      <c r="C50" s="182"/>
    </row>
  </sheetData>
  <mergeCells count="6">
    <mergeCell ref="A3:G3"/>
    <mergeCell ref="A5:B5"/>
    <mergeCell ref="D5:F5"/>
    <mergeCell ref="A48:B4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workbookViewId="0">
      <pane ySplit="1" topLeftCell="A2" activePane="bottomLeft" state="frozen"/>
      <selection/>
      <selection pane="bottomLeft" activeCell="D17" sqref="D17"/>
    </sheetView>
  </sheetViews>
  <sheetFormatPr defaultColWidth="10.425" defaultRowHeight="14.25" customHeight="1" outlineLevelRow="7" outlineLevelCol="5"/>
  <cols>
    <col min="1" max="1" width="28.1416666666667" customWidth="1"/>
    <col min="2" max="2" width="21.5" customWidth="1"/>
    <col min="3" max="5" width="28.1416666666667" customWidth="1"/>
    <col min="6" max="6" width="22.625" customWidth="1"/>
  </cols>
  <sheetData>
    <row r="1" customHeight="1" spans="1:6">
      <c r="A1" s="2"/>
      <c r="B1" s="2"/>
      <c r="C1" s="2"/>
      <c r="D1" s="2"/>
      <c r="E1" s="2"/>
      <c r="F1" s="2"/>
    </row>
    <row r="2" customHeight="1" spans="1:6">
      <c r="A2" s="44"/>
      <c r="B2" s="44"/>
      <c r="C2" s="44"/>
      <c r="D2" s="44"/>
      <c r="E2" s="43"/>
      <c r="F2" s="207" t="s">
        <v>213</v>
      </c>
    </row>
    <row r="3" ht="41.25" customHeight="1" spans="1:6">
      <c r="A3" s="208" t="str">
        <f>"2025"&amp;"年一般公共预算“三公”经费支出预算表"</f>
        <v>2025年一般公共预算“三公”经费支出预算表</v>
      </c>
      <c r="B3" s="44"/>
      <c r="C3" s="44"/>
      <c r="D3" s="44"/>
      <c r="E3" s="43"/>
      <c r="F3" s="44"/>
    </row>
    <row r="4" customHeight="1" spans="1:6">
      <c r="A4" s="112" t="s">
        <v>1</v>
      </c>
      <c r="B4" s="209"/>
      <c r="D4" s="44"/>
      <c r="E4" s="43"/>
      <c r="F4" s="65" t="s">
        <v>2</v>
      </c>
    </row>
    <row r="5" ht="27" customHeight="1" spans="1:6">
      <c r="A5" s="48" t="s">
        <v>214</v>
      </c>
      <c r="B5" s="48" t="s">
        <v>215</v>
      </c>
      <c r="C5" s="50" t="s">
        <v>216</v>
      </c>
      <c r="D5" s="48"/>
      <c r="E5" s="49"/>
      <c r="F5" s="48" t="s">
        <v>217</v>
      </c>
    </row>
    <row r="6" ht="28.5" customHeight="1" spans="1:6">
      <c r="A6" s="210"/>
      <c r="B6" s="52"/>
      <c r="C6" s="49" t="s">
        <v>58</v>
      </c>
      <c r="D6" s="49" t="s">
        <v>218</v>
      </c>
      <c r="E6" s="49" t="s">
        <v>219</v>
      </c>
      <c r="F6" s="51"/>
    </row>
    <row r="7" ht="17.25" customHeight="1" spans="1:6">
      <c r="A7" s="57" t="s">
        <v>82</v>
      </c>
      <c r="B7" s="57" t="s">
        <v>83</v>
      </c>
      <c r="C7" s="57" t="s">
        <v>84</v>
      </c>
      <c r="D7" s="57" t="s">
        <v>85</v>
      </c>
      <c r="E7" s="57" t="s">
        <v>86</v>
      </c>
      <c r="F7" s="57" t="s">
        <v>87</v>
      </c>
    </row>
    <row r="8" ht="17.25" customHeight="1" spans="1:6">
      <c r="A8" s="81">
        <f>B8+C8+F8</f>
        <v>102000</v>
      </c>
      <c r="B8" s="81"/>
      <c r="C8" s="81">
        <f>D8+E8</f>
        <v>102000</v>
      </c>
      <c r="D8" s="81"/>
      <c r="E8" s="81">
        <v>102000</v>
      </c>
      <c r="F8" s="81"/>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2"/>
  <sheetViews>
    <sheetView topLeftCell="E1" workbookViewId="0">
      <selection activeCell="H59" sqref="H59"/>
    </sheetView>
  </sheetViews>
  <sheetFormatPr defaultColWidth="9.14166666666667" defaultRowHeight="14.25" customHeight="1"/>
  <cols>
    <col min="1" max="1" width="21.875" customWidth="1"/>
    <col min="2" max="2" width="22.125" customWidth="1"/>
    <col min="3" max="3" width="10.875" customWidth="1"/>
    <col min="4" max="4" width="35" customWidth="1"/>
    <col min="5" max="5" width="13.75" customWidth="1"/>
    <col min="6" max="6" width="34.5" customWidth="1"/>
    <col min="7" max="7" width="9.625" customWidth="1"/>
    <col min="8" max="8" width="28" customWidth="1"/>
    <col min="9" max="9" width="16.5" style="182" customWidth="1"/>
    <col min="10" max="10" width="16.75" customWidth="1"/>
    <col min="11" max="11" width="11.625" customWidth="1"/>
    <col min="12" max="12" width="16.75" customWidth="1"/>
    <col min="13" max="13" width="13.875" customWidth="1"/>
    <col min="14" max="21" width="18.7083333333333" customWidth="1"/>
    <col min="22" max="22" width="15.375" customWidth="1"/>
    <col min="23" max="23" width="16.375" customWidth="1"/>
    <col min="24" max="24" width="14.75" customWidth="1"/>
  </cols>
  <sheetData>
    <row r="1" ht="12" customHeight="1" spans="1:24">
      <c r="A1" s="2"/>
      <c r="B1" s="2"/>
      <c r="C1" s="2"/>
      <c r="D1" s="2"/>
      <c r="E1" s="2"/>
      <c r="F1" s="2"/>
      <c r="G1" s="2"/>
      <c r="H1" s="2"/>
      <c r="I1" s="191"/>
      <c r="J1" s="2"/>
      <c r="K1" s="2"/>
      <c r="L1" s="2"/>
      <c r="M1" s="2"/>
      <c r="N1" s="2"/>
      <c r="O1" s="2"/>
      <c r="P1" s="2"/>
      <c r="Q1" s="2"/>
      <c r="R1" s="2"/>
      <c r="S1" s="2"/>
      <c r="T1" s="2"/>
      <c r="U1" s="2"/>
      <c r="V1" s="2"/>
      <c r="W1" s="2"/>
      <c r="X1" s="2"/>
    </row>
    <row r="2" customFormat="1" ht="12" customHeight="1" spans="2:24">
      <c r="B2" s="172"/>
      <c r="C2" s="183"/>
      <c r="E2" s="184"/>
      <c r="F2" s="184"/>
      <c r="G2" s="184"/>
      <c r="H2" s="184"/>
      <c r="I2" s="192"/>
      <c r="J2" s="85"/>
      <c r="K2" s="85"/>
      <c r="L2" s="85"/>
      <c r="M2" s="85"/>
      <c r="N2" s="85"/>
      <c r="R2" s="85"/>
      <c r="V2" s="183"/>
      <c r="X2" s="4" t="s">
        <v>220</v>
      </c>
    </row>
    <row r="3" ht="33" customHeight="1" spans="1:24">
      <c r="A3" s="67" t="str">
        <f>"2025"&amp;"年部门基本支出预算表"</f>
        <v>2025年部门基本支出预算表</v>
      </c>
      <c r="B3" s="5"/>
      <c r="C3" s="67"/>
      <c r="D3" s="67"/>
      <c r="E3" s="67"/>
      <c r="F3" s="67"/>
      <c r="G3" s="67"/>
      <c r="H3" s="67"/>
      <c r="I3" s="193"/>
      <c r="J3" s="67"/>
      <c r="K3" s="67"/>
      <c r="L3" s="67"/>
      <c r="M3" s="67"/>
      <c r="N3" s="67"/>
      <c r="O3" s="5"/>
      <c r="P3" s="5"/>
      <c r="Q3" s="5"/>
      <c r="R3" s="67"/>
      <c r="S3" s="67"/>
      <c r="T3" s="67"/>
      <c r="U3" s="67"/>
      <c r="V3" s="67"/>
      <c r="W3" s="67"/>
      <c r="X3" s="67"/>
    </row>
    <row r="4" customFormat="1" ht="27" customHeight="1" spans="1:24">
      <c r="A4" s="6" t="s">
        <v>1</v>
      </c>
      <c r="B4" s="7"/>
      <c r="C4" s="185"/>
      <c r="D4" s="185"/>
      <c r="E4" s="185"/>
      <c r="F4" s="185"/>
      <c r="G4" s="185"/>
      <c r="H4" s="185"/>
      <c r="I4" s="194"/>
      <c r="J4" s="87"/>
      <c r="K4" s="87"/>
      <c r="L4" s="87"/>
      <c r="M4" s="87"/>
      <c r="N4" s="87"/>
      <c r="O4" s="8"/>
      <c r="P4" s="8"/>
      <c r="Q4" s="8"/>
      <c r="R4" s="87"/>
      <c r="V4" s="183"/>
      <c r="X4" s="4" t="s">
        <v>2</v>
      </c>
    </row>
    <row r="5" ht="11" customHeight="1" spans="1:24">
      <c r="A5" s="10" t="s">
        <v>221</v>
      </c>
      <c r="B5" s="10" t="s">
        <v>222</v>
      </c>
      <c r="C5" s="10" t="s">
        <v>223</v>
      </c>
      <c r="D5" s="10" t="s">
        <v>224</v>
      </c>
      <c r="E5" s="10" t="s">
        <v>225</v>
      </c>
      <c r="F5" s="10" t="s">
        <v>226</v>
      </c>
      <c r="G5" s="10" t="s">
        <v>227</v>
      </c>
      <c r="H5" s="10" t="s">
        <v>228</v>
      </c>
      <c r="I5" s="195" t="s">
        <v>229</v>
      </c>
      <c r="J5" s="82" t="s">
        <v>229</v>
      </c>
      <c r="K5" s="82"/>
      <c r="L5" s="82"/>
      <c r="M5" s="82"/>
      <c r="N5" s="82"/>
      <c r="O5" s="13"/>
      <c r="P5" s="13"/>
      <c r="Q5" s="13"/>
      <c r="R5" s="103" t="s">
        <v>62</v>
      </c>
      <c r="S5" s="82" t="s">
        <v>63</v>
      </c>
      <c r="T5" s="82"/>
      <c r="U5" s="82"/>
      <c r="V5" s="82"/>
      <c r="W5" s="82"/>
      <c r="X5" s="83"/>
    </row>
    <row r="6" ht="11" customHeight="1" spans="1:24">
      <c r="A6" s="15"/>
      <c r="B6" s="30"/>
      <c r="C6" s="140"/>
      <c r="D6" s="15"/>
      <c r="E6" s="15"/>
      <c r="F6" s="15"/>
      <c r="G6" s="15"/>
      <c r="H6" s="15"/>
      <c r="I6" s="196" t="s">
        <v>230</v>
      </c>
      <c r="J6" s="197" t="s">
        <v>59</v>
      </c>
      <c r="K6" s="82"/>
      <c r="L6" s="82"/>
      <c r="M6" s="82"/>
      <c r="N6" s="83"/>
      <c r="O6" s="12" t="s">
        <v>231</v>
      </c>
      <c r="P6" s="13"/>
      <c r="Q6" s="14"/>
      <c r="R6" s="10" t="s">
        <v>62</v>
      </c>
      <c r="S6" s="197" t="s">
        <v>63</v>
      </c>
      <c r="T6" s="103" t="s">
        <v>65</v>
      </c>
      <c r="U6" s="82" t="s">
        <v>63</v>
      </c>
      <c r="V6" s="103" t="s">
        <v>67</v>
      </c>
      <c r="W6" s="103" t="s">
        <v>68</v>
      </c>
      <c r="X6" s="206" t="s">
        <v>69</v>
      </c>
    </row>
    <row r="7" ht="11" customHeight="1" spans="1:24">
      <c r="A7" s="30"/>
      <c r="B7" s="30"/>
      <c r="C7" s="30"/>
      <c r="D7" s="30"/>
      <c r="E7" s="30"/>
      <c r="F7" s="30"/>
      <c r="G7" s="30"/>
      <c r="H7" s="30"/>
      <c r="I7" s="198"/>
      <c r="J7" s="199" t="s">
        <v>232</v>
      </c>
      <c r="K7" s="10" t="s">
        <v>233</v>
      </c>
      <c r="L7" s="10" t="s">
        <v>234</v>
      </c>
      <c r="M7" s="10" t="s">
        <v>235</v>
      </c>
      <c r="N7" s="10" t="s">
        <v>236</v>
      </c>
      <c r="O7" s="10" t="s">
        <v>59</v>
      </c>
      <c r="P7" s="10" t="s">
        <v>60</v>
      </c>
      <c r="Q7" s="10" t="s">
        <v>61</v>
      </c>
      <c r="R7" s="30"/>
      <c r="S7" s="10" t="s">
        <v>58</v>
      </c>
      <c r="T7" s="10" t="s">
        <v>65</v>
      </c>
      <c r="U7" s="10" t="s">
        <v>237</v>
      </c>
      <c r="V7" s="10" t="s">
        <v>67</v>
      </c>
      <c r="W7" s="10" t="s">
        <v>68</v>
      </c>
      <c r="X7" s="10" t="s">
        <v>69</v>
      </c>
    </row>
    <row r="8" ht="11" customHeight="1" spans="1:24">
      <c r="A8" s="186"/>
      <c r="B8" s="20"/>
      <c r="C8" s="186"/>
      <c r="D8" s="186"/>
      <c r="E8" s="186"/>
      <c r="F8" s="186"/>
      <c r="G8" s="186"/>
      <c r="H8" s="186"/>
      <c r="I8" s="200"/>
      <c r="J8" s="201" t="s">
        <v>58</v>
      </c>
      <c r="K8" s="18" t="s">
        <v>238</v>
      </c>
      <c r="L8" s="18" t="s">
        <v>234</v>
      </c>
      <c r="M8" s="18" t="s">
        <v>235</v>
      </c>
      <c r="N8" s="18" t="s">
        <v>236</v>
      </c>
      <c r="O8" s="18" t="s">
        <v>234</v>
      </c>
      <c r="P8" s="18" t="s">
        <v>235</v>
      </c>
      <c r="Q8" s="18" t="s">
        <v>236</v>
      </c>
      <c r="R8" s="18" t="s">
        <v>62</v>
      </c>
      <c r="S8" s="18" t="s">
        <v>58</v>
      </c>
      <c r="T8" s="18" t="s">
        <v>65</v>
      </c>
      <c r="U8" s="18" t="s">
        <v>237</v>
      </c>
      <c r="V8" s="18" t="s">
        <v>67</v>
      </c>
      <c r="W8" s="18" t="s">
        <v>68</v>
      </c>
      <c r="X8" s="18" t="s">
        <v>69</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customHeight="1" spans="1:24">
      <c r="A10" s="37" t="s">
        <v>70</v>
      </c>
      <c r="B10" s="37" t="s">
        <v>70</v>
      </c>
      <c r="C10" s="187" t="s">
        <v>239</v>
      </c>
      <c r="D10" s="188" t="s">
        <v>240</v>
      </c>
      <c r="E10" s="187" t="s">
        <v>177</v>
      </c>
      <c r="F10" s="188" t="s">
        <v>178</v>
      </c>
      <c r="G10" s="187" t="s">
        <v>241</v>
      </c>
      <c r="H10" s="188" t="s">
        <v>242</v>
      </c>
      <c r="I10" s="145">
        <v>1277736</v>
      </c>
      <c r="J10" s="145">
        <v>1277736</v>
      </c>
      <c r="K10" s="37"/>
      <c r="L10" s="37"/>
      <c r="M10" s="145">
        <v>1277736</v>
      </c>
      <c r="N10" s="37"/>
      <c r="O10" s="37"/>
      <c r="P10" s="37"/>
      <c r="Q10" s="37"/>
      <c r="R10" s="37"/>
      <c r="S10" s="37"/>
      <c r="T10" s="37"/>
      <c r="U10" s="37"/>
      <c r="V10" s="37"/>
      <c r="W10" s="37"/>
      <c r="X10" s="37"/>
    </row>
    <row r="11" customHeight="1" spans="1:24">
      <c r="A11" s="37" t="s">
        <v>70</v>
      </c>
      <c r="B11" s="37" t="s">
        <v>70</v>
      </c>
      <c r="C11" s="187" t="s">
        <v>243</v>
      </c>
      <c r="D11" s="188" t="s">
        <v>244</v>
      </c>
      <c r="E11" s="187" t="s">
        <v>183</v>
      </c>
      <c r="F11" s="188" t="s">
        <v>184</v>
      </c>
      <c r="G11" s="187" t="s">
        <v>241</v>
      </c>
      <c r="H11" s="188" t="s">
        <v>242</v>
      </c>
      <c r="I11" s="145">
        <v>3304500</v>
      </c>
      <c r="J11" s="145">
        <v>3304500</v>
      </c>
      <c r="K11" s="37"/>
      <c r="L11" s="37"/>
      <c r="M11" s="145">
        <v>3304500</v>
      </c>
      <c r="N11" s="37"/>
      <c r="O11" s="37"/>
      <c r="P11" s="37"/>
      <c r="Q11" s="37"/>
      <c r="R11" s="37"/>
      <c r="S11" s="37"/>
      <c r="T11" s="37"/>
      <c r="U11" s="37"/>
      <c r="V11" s="37"/>
      <c r="W11" s="37"/>
      <c r="X11" s="37"/>
    </row>
    <row r="12" customHeight="1" spans="1:24">
      <c r="A12" s="37" t="s">
        <v>70</v>
      </c>
      <c r="B12" s="37" t="s">
        <v>70</v>
      </c>
      <c r="C12" s="187" t="s">
        <v>239</v>
      </c>
      <c r="D12" s="188" t="s">
        <v>245</v>
      </c>
      <c r="E12" s="187" t="s">
        <v>177</v>
      </c>
      <c r="F12" s="188" t="s">
        <v>178</v>
      </c>
      <c r="G12" s="187" t="s">
        <v>246</v>
      </c>
      <c r="H12" s="188" t="s">
        <v>247</v>
      </c>
      <c r="I12" s="145">
        <v>1804848</v>
      </c>
      <c r="J12" s="145">
        <v>1804848</v>
      </c>
      <c r="K12" s="37"/>
      <c r="L12" s="37"/>
      <c r="M12" s="145">
        <v>1804848</v>
      </c>
      <c r="N12" s="37"/>
      <c r="O12" s="37"/>
      <c r="P12" s="37"/>
      <c r="Q12" s="37"/>
      <c r="R12" s="37"/>
      <c r="S12" s="37"/>
      <c r="T12" s="37"/>
      <c r="U12" s="37"/>
      <c r="V12" s="37"/>
      <c r="W12" s="37"/>
      <c r="X12" s="37"/>
    </row>
    <row r="13" customHeight="1" spans="1:24">
      <c r="A13" s="37" t="s">
        <v>70</v>
      </c>
      <c r="B13" s="37" t="s">
        <v>70</v>
      </c>
      <c r="C13" s="187" t="s">
        <v>243</v>
      </c>
      <c r="D13" s="188" t="s">
        <v>248</v>
      </c>
      <c r="E13" s="187" t="s">
        <v>183</v>
      </c>
      <c r="F13" s="188" t="s">
        <v>184</v>
      </c>
      <c r="G13" s="187" t="s">
        <v>246</v>
      </c>
      <c r="H13" s="188" t="s">
        <v>247</v>
      </c>
      <c r="I13" s="145">
        <v>1865688</v>
      </c>
      <c r="J13" s="145">
        <v>1865688</v>
      </c>
      <c r="K13" s="37"/>
      <c r="L13" s="37"/>
      <c r="M13" s="145">
        <v>1865688</v>
      </c>
      <c r="N13" s="37"/>
      <c r="O13" s="37"/>
      <c r="P13" s="37"/>
      <c r="Q13" s="37"/>
      <c r="R13" s="37"/>
      <c r="S13" s="37"/>
      <c r="T13" s="37"/>
      <c r="U13" s="37"/>
      <c r="V13" s="37"/>
      <c r="W13" s="37"/>
      <c r="X13" s="37"/>
    </row>
    <row r="14" customHeight="1" spans="1:24">
      <c r="A14" s="37" t="s">
        <v>70</v>
      </c>
      <c r="B14" s="37" t="s">
        <v>70</v>
      </c>
      <c r="C14" s="187" t="s">
        <v>239</v>
      </c>
      <c r="D14" s="188" t="s">
        <v>249</v>
      </c>
      <c r="E14" s="187" t="s">
        <v>177</v>
      </c>
      <c r="F14" s="188" t="s">
        <v>178</v>
      </c>
      <c r="G14" s="187" t="s">
        <v>250</v>
      </c>
      <c r="H14" s="188" t="s">
        <v>251</v>
      </c>
      <c r="I14" s="145">
        <v>106478</v>
      </c>
      <c r="J14" s="145">
        <v>106478</v>
      </c>
      <c r="K14" s="37"/>
      <c r="L14" s="37"/>
      <c r="M14" s="145">
        <v>106478</v>
      </c>
      <c r="N14" s="37"/>
      <c r="O14" s="37"/>
      <c r="P14" s="37"/>
      <c r="Q14" s="37"/>
      <c r="R14" s="37"/>
      <c r="S14" s="37"/>
      <c r="T14" s="37"/>
      <c r="U14" s="37"/>
      <c r="V14" s="37"/>
      <c r="W14" s="37"/>
      <c r="X14" s="37"/>
    </row>
    <row r="15" customHeight="1" spans="1:24">
      <c r="A15" s="37" t="s">
        <v>70</v>
      </c>
      <c r="B15" s="37" t="s">
        <v>70</v>
      </c>
      <c r="C15" s="187" t="s">
        <v>243</v>
      </c>
      <c r="D15" s="188" t="s">
        <v>252</v>
      </c>
      <c r="E15" s="187" t="s">
        <v>183</v>
      </c>
      <c r="F15" s="188" t="s">
        <v>184</v>
      </c>
      <c r="G15" s="187" t="s">
        <v>250</v>
      </c>
      <c r="H15" s="188" t="s">
        <v>251</v>
      </c>
      <c r="I15" s="145">
        <v>275375</v>
      </c>
      <c r="J15" s="145">
        <v>275375</v>
      </c>
      <c r="K15" s="37"/>
      <c r="L15" s="37"/>
      <c r="M15" s="145">
        <v>275375</v>
      </c>
      <c r="N15" s="37"/>
      <c r="O15" s="37"/>
      <c r="P15" s="37"/>
      <c r="Q15" s="37"/>
      <c r="R15" s="37"/>
      <c r="S15" s="37"/>
      <c r="T15" s="37"/>
      <c r="U15" s="37"/>
      <c r="V15" s="37"/>
      <c r="W15" s="37"/>
      <c r="X15" s="37"/>
    </row>
    <row r="16" customHeight="1" spans="1:24">
      <c r="A16" s="37" t="s">
        <v>70</v>
      </c>
      <c r="B16" s="37" t="s">
        <v>70</v>
      </c>
      <c r="C16" s="187" t="s">
        <v>239</v>
      </c>
      <c r="D16" s="188" t="s">
        <v>253</v>
      </c>
      <c r="E16" s="187" t="s">
        <v>177</v>
      </c>
      <c r="F16" s="188" t="s">
        <v>178</v>
      </c>
      <c r="G16" s="187" t="s">
        <v>250</v>
      </c>
      <c r="H16" s="188" t="s">
        <v>251</v>
      </c>
      <c r="I16" s="145">
        <v>432000</v>
      </c>
      <c r="J16" s="145">
        <v>432000</v>
      </c>
      <c r="K16" s="37"/>
      <c r="L16" s="37"/>
      <c r="M16" s="145">
        <v>432000</v>
      </c>
      <c r="N16" s="37"/>
      <c r="O16" s="37"/>
      <c r="P16" s="37"/>
      <c r="Q16" s="37"/>
      <c r="R16" s="37"/>
      <c r="S16" s="37"/>
      <c r="T16" s="37"/>
      <c r="U16" s="37"/>
      <c r="V16" s="37"/>
      <c r="W16" s="37"/>
      <c r="X16" s="37"/>
    </row>
    <row r="17" customHeight="1" spans="1:24">
      <c r="A17" s="37" t="s">
        <v>70</v>
      </c>
      <c r="B17" s="37" t="s">
        <v>70</v>
      </c>
      <c r="C17" s="187" t="s">
        <v>243</v>
      </c>
      <c r="D17" s="188" t="s">
        <v>254</v>
      </c>
      <c r="E17" s="187" t="s">
        <v>183</v>
      </c>
      <c r="F17" s="188" t="s">
        <v>184</v>
      </c>
      <c r="G17" s="187" t="s">
        <v>255</v>
      </c>
      <c r="H17" s="188" t="s">
        <v>256</v>
      </c>
      <c r="I17" s="145">
        <v>734460</v>
      </c>
      <c r="J17" s="145">
        <v>734460</v>
      </c>
      <c r="K17" s="37"/>
      <c r="L17" s="37"/>
      <c r="M17" s="145">
        <v>734460</v>
      </c>
      <c r="N17" s="37"/>
      <c r="O17" s="37"/>
      <c r="P17" s="37"/>
      <c r="Q17" s="37"/>
      <c r="R17" s="37"/>
      <c r="S17" s="37"/>
      <c r="T17" s="37"/>
      <c r="U17" s="37"/>
      <c r="V17" s="37"/>
      <c r="W17" s="37"/>
      <c r="X17" s="37"/>
    </row>
    <row r="18" customHeight="1" spans="1:24">
      <c r="A18" s="37" t="s">
        <v>70</v>
      </c>
      <c r="B18" s="37" t="s">
        <v>70</v>
      </c>
      <c r="C18" s="187" t="s">
        <v>243</v>
      </c>
      <c r="D18" s="188" t="s">
        <v>257</v>
      </c>
      <c r="E18" s="187" t="s">
        <v>183</v>
      </c>
      <c r="F18" s="188" t="s">
        <v>184</v>
      </c>
      <c r="G18" s="187" t="s">
        <v>255</v>
      </c>
      <c r="H18" s="188" t="s">
        <v>256</v>
      </c>
      <c r="I18" s="145">
        <v>1344600</v>
      </c>
      <c r="J18" s="145">
        <v>1344600</v>
      </c>
      <c r="K18" s="37"/>
      <c r="L18" s="37"/>
      <c r="M18" s="145">
        <v>1344600</v>
      </c>
      <c r="N18" s="37"/>
      <c r="O18" s="37"/>
      <c r="P18" s="37"/>
      <c r="Q18" s="37"/>
      <c r="R18" s="37"/>
      <c r="S18" s="37"/>
      <c r="T18" s="37"/>
      <c r="U18" s="37"/>
      <c r="V18" s="37"/>
      <c r="W18" s="37"/>
      <c r="X18" s="37"/>
    </row>
    <row r="19" customHeight="1" spans="1:24">
      <c r="A19" s="37" t="s">
        <v>70</v>
      </c>
      <c r="B19" s="37" t="s">
        <v>70</v>
      </c>
      <c r="C19" s="187" t="s">
        <v>243</v>
      </c>
      <c r="D19" s="188" t="s">
        <v>258</v>
      </c>
      <c r="E19" s="187" t="s">
        <v>183</v>
      </c>
      <c r="F19" s="188" t="s">
        <v>184</v>
      </c>
      <c r="G19" s="187" t="s">
        <v>255</v>
      </c>
      <c r="H19" s="188" t="s">
        <v>256</v>
      </c>
      <c r="I19" s="145">
        <v>604800</v>
      </c>
      <c r="J19" s="145">
        <v>604800</v>
      </c>
      <c r="K19" s="37"/>
      <c r="L19" s="37"/>
      <c r="M19" s="145">
        <v>604800</v>
      </c>
      <c r="N19" s="37"/>
      <c r="O19" s="37"/>
      <c r="P19" s="37"/>
      <c r="Q19" s="37"/>
      <c r="R19" s="37"/>
      <c r="S19" s="37"/>
      <c r="T19" s="37"/>
      <c r="U19" s="37"/>
      <c r="V19" s="37"/>
      <c r="W19" s="37"/>
      <c r="X19" s="37"/>
    </row>
    <row r="20" customHeight="1" spans="1:24">
      <c r="A20" s="37" t="s">
        <v>70</v>
      </c>
      <c r="B20" s="37" t="s">
        <v>70</v>
      </c>
      <c r="C20" s="187" t="s">
        <v>259</v>
      </c>
      <c r="D20" s="188" t="s">
        <v>260</v>
      </c>
      <c r="E20" s="187" t="s">
        <v>139</v>
      </c>
      <c r="F20" s="188" t="s">
        <v>140</v>
      </c>
      <c r="G20" s="187" t="s">
        <v>261</v>
      </c>
      <c r="H20" s="188" t="s">
        <v>262</v>
      </c>
      <c r="I20" s="145">
        <v>529641.93</v>
      </c>
      <c r="J20" s="145">
        <v>529641.93</v>
      </c>
      <c r="K20" s="37"/>
      <c r="L20" s="37"/>
      <c r="M20" s="145">
        <v>529641.93</v>
      </c>
      <c r="N20" s="37"/>
      <c r="O20" s="37"/>
      <c r="P20" s="37"/>
      <c r="Q20" s="37"/>
      <c r="R20" s="37"/>
      <c r="S20" s="37"/>
      <c r="T20" s="37"/>
      <c r="U20" s="37"/>
      <c r="V20" s="37"/>
      <c r="W20" s="37"/>
      <c r="X20" s="37"/>
    </row>
    <row r="21" customHeight="1" spans="1:24">
      <c r="A21" s="37" t="s">
        <v>70</v>
      </c>
      <c r="B21" s="37" t="s">
        <v>70</v>
      </c>
      <c r="C21" s="187" t="s">
        <v>259</v>
      </c>
      <c r="D21" s="188" t="s">
        <v>263</v>
      </c>
      <c r="E21" s="187" t="s">
        <v>139</v>
      </c>
      <c r="F21" s="188" t="s">
        <v>140</v>
      </c>
      <c r="G21" s="187" t="s">
        <v>261</v>
      </c>
      <c r="H21" s="188" t="s">
        <v>262</v>
      </c>
      <c r="I21" s="145">
        <v>1300688.49</v>
      </c>
      <c r="J21" s="145">
        <v>1300688.49</v>
      </c>
      <c r="K21" s="37"/>
      <c r="L21" s="37"/>
      <c r="M21" s="145">
        <v>1300688.49</v>
      </c>
      <c r="N21" s="37"/>
      <c r="O21" s="37"/>
      <c r="P21" s="37"/>
      <c r="Q21" s="37"/>
      <c r="R21" s="37"/>
      <c r="S21" s="37"/>
      <c r="T21" s="37"/>
      <c r="U21" s="37"/>
      <c r="V21" s="37"/>
      <c r="W21" s="37"/>
      <c r="X21" s="37"/>
    </row>
    <row r="22" customHeight="1" spans="1:24">
      <c r="A22" s="37" t="s">
        <v>70</v>
      </c>
      <c r="B22" s="37" t="s">
        <v>70</v>
      </c>
      <c r="C22" s="187" t="s">
        <v>259</v>
      </c>
      <c r="D22" s="188" t="s">
        <v>264</v>
      </c>
      <c r="E22" s="187" t="s">
        <v>141</v>
      </c>
      <c r="F22" s="188" t="s">
        <v>265</v>
      </c>
      <c r="G22" s="187" t="s">
        <v>266</v>
      </c>
      <c r="H22" s="188" t="s">
        <v>267</v>
      </c>
      <c r="I22" s="145">
        <v>550000</v>
      </c>
      <c r="J22" s="145">
        <v>550000</v>
      </c>
      <c r="K22" s="37"/>
      <c r="L22" s="37"/>
      <c r="M22" s="145">
        <v>550000</v>
      </c>
      <c r="N22" s="37"/>
      <c r="O22" s="37"/>
      <c r="P22" s="37"/>
      <c r="Q22" s="37"/>
      <c r="R22" s="37"/>
      <c r="S22" s="37"/>
      <c r="T22" s="37"/>
      <c r="U22" s="37"/>
      <c r="V22" s="37"/>
      <c r="W22" s="37"/>
      <c r="X22" s="37"/>
    </row>
    <row r="23" customHeight="1" spans="1:24">
      <c r="A23" s="37" t="s">
        <v>70</v>
      </c>
      <c r="B23" s="37" t="s">
        <v>70</v>
      </c>
      <c r="C23" s="187" t="s">
        <v>259</v>
      </c>
      <c r="D23" s="188" t="s">
        <v>268</v>
      </c>
      <c r="E23" s="187" t="s">
        <v>154</v>
      </c>
      <c r="F23" s="188" t="s">
        <v>155</v>
      </c>
      <c r="G23" s="187" t="s">
        <v>269</v>
      </c>
      <c r="H23" s="188" t="s">
        <v>270</v>
      </c>
      <c r="I23" s="145">
        <v>258200.44</v>
      </c>
      <c r="J23" s="145">
        <v>258200.44</v>
      </c>
      <c r="K23" s="37"/>
      <c r="L23" s="37"/>
      <c r="M23" s="145">
        <v>258200.44</v>
      </c>
      <c r="N23" s="37"/>
      <c r="O23" s="37"/>
      <c r="P23" s="37"/>
      <c r="Q23" s="37"/>
      <c r="R23" s="37"/>
      <c r="S23" s="37"/>
      <c r="T23" s="37"/>
      <c r="U23" s="37"/>
      <c r="V23" s="37"/>
      <c r="W23" s="37"/>
      <c r="X23" s="37"/>
    </row>
    <row r="24" customHeight="1" spans="1:24">
      <c r="A24" s="37" t="s">
        <v>70</v>
      </c>
      <c r="B24" s="37" t="s">
        <v>70</v>
      </c>
      <c r="C24" s="187" t="s">
        <v>259</v>
      </c>
      <c r="D24" s="188" t="s">
        <v>271</v>
      </c>
      <c r="E24" s="187" t="s">
        <v>156</v>
      </c>
      <c r="F24" s="188" t="s">
        <v>157</v>
      </c>
      <c r="G24" s="187" t="s">
        <v>269</v>
      </c>
      <c r="H24" s="188" t="s">
        <v>270</v>
      </c>
      <c r="I24" s="145">
        <v>586911.24</v>
      </c>
      <c r="J24" s="145">
        <v>586911.24</v>
      </c>
      <c r="K24" s="37"/>
      <c r="L24" s="37"/>
      <c r="M24" s="145">
        <v>586911.24</v>
      </c>
      <c r="N24" s="37"/>
      <c r="O24" s="37"/>
      <c r="P24" s="37"/>
      <c r="Q24" s="37"/>
      <c r="R24" s="37"/>
      <c r="S24" s="37"/>
      <c r="T24" s="37"/>
      <c r="U24" s="37"/>
      <c r="V24" s="37"/>
      <c r="W24" s="37"/>
      <c r="X24" s="37"/>
    </row>
    <row r="25" customHeight="1" spans="1:24">
      <c r="A25" s="37" t="s">
        <v>70</v>
      </c>
      <c r="B25" s="37" t="s">
        <v>70</v>
      </c>
      <c r="C25" s="187" t="s">
        <v>259</v>
      </c>
      <c r="D25" s="188" t="s">
        <v>272</v>
      </c>
      <c r="E25" s="187" t="s">
        <v>154</v>
      </c>
      <c r="F25" s="188" t="s">
        <v>155</v>
      </c>
      <c r="G25" s="187" t="s">
        <v>269</v>
      </c>
      <c r="H25" s="188" t="s">
        <v>270</v>
      </c>
      <c r="I25" s="145">
        <v>29792.36</v>
      </c>
      <c r="J25" s="145">
        <v>29792.36</v>
      </c>
      <c r="K25" s="37"/>
      <c r="L25" s="37"/>
      <c r="M25" s="145">
        <v>29792.36</v>
      </c>
      <c r="N25" s="37"/>
      <c r="O25" s="37"/>
      <c r="P25" s="37"/>
      <c r="Q25" s="37"/>
      <c r="R25" s="37"/>
      <c r="S25" s="37"/>
      <c r="T25" s="37"/>
      <c r="U25" s="37"/>
      <c r="V25" s="37"/>
      <c r="W25" s="37"/>
      <c r="X25" s="37"/>
    </row>
    <row r="26" customHeight="1" spans="1:24">
      <c r="A26" s="37" t="s">
        <v>70</v>
      </c>
      <c r="B26" s="37" t="s">
        <v>70</v>
      </c>
      <c r="C26" s="187" t="s">
        <v>259</v>
      </c>
      <c r="D26" s="188" t="s">
        <v>273</v>
      </c>
      <c r="E26" s="187" t="s">
        <v>156</v>
      </c>
      <c r="F26" s="188" t="s">
        <v>157</v>
      </c>
      <c r="G26" s="187" t="s">
        <v>269</v>
      </c>
      <c r="H26" s="188" t="s">
        <v>270</v>
      </c>
      <c r="I26" s="145">
        <v>67720.53</v>
      </c>
      <c r="J26" s="145">
        <v>67720.53</v>
      </c>
      <c r="K26" s="37"/>
      <c r="L26" s="37"/>
      <c r="M26" s="145">
        <v>67720.53</v>
      </c>
      <c r="N26" s="37"/>
      <c r="O26" s="37"/>
      <c r="P26" s="37"/>
      <c r="Q26" s="37"/>
      <c r="R26" s="37"/>
      <c r="S26" s="37"/>
      <c r="T26" s="37"/>
      <c r="U26" s="37"/>
      <c r="V26" s="37"/>
      <c r="W26" s="37"/>
      <c r="X26" s="37"/>
    </row>
    <row r="27" customHeight="1" spans="1:24">
      <c r="A27" s="37" t="s">
        <v>70</v>
      </c>
      <c r="B27" s="37" t="s">
        <v>70</v>
      </c>
      <c r="C27" s="187" t="s">
        <v>259</v>
      </c>
      <c r="D27" s="188" t="s">
        <v>274</v>
      </c>
      <c r="E27" s="187" t="s">
        <v>154</v>
      </c>
      <c r="F27" s="188" t="s">
        <v>155</v>
      </c>
      <c r="G27" s="187" t="s">
        <v>269</v>
      </c>
      <c r="H27" s="188" t="s">
        <v>270</v>
      </c>
      <c r="I27" s="145">
        <v>6620.52</v>
      </c>
      <c r="J27" s="145">
        <v>6620.52</v>
      </c>
      <c r="K27" s="37"/>
      <c r="L27" s="37"/>
      <c r="M27" s="145">
        <v>6620.52</v>
      </c>
      <c r="N27" s="37"/>
      <c r="O27" s="37"/>
      <c r="P27" s="37"/>
      <c r="Q27" s="37"/>
      <c r="R27" s="37"/>
      <c r="S27" s="37"/>
      <c r="T27" s="37"/>
      <c r="U27" s="37"/>
      <c r="V27" s="37"/>
      <c r="W27" s="37"/>
      <c r="X27" s="37"/>
    </row>
    <row r="28" customHeight="1" spans="1:24">
      <c r="A28" s="37" t="s">
        <v>70</v>
      </c>
      <c r="B28" s="37" t="s">
        <v>70</v>
      </c>
      <c r="C28" s="187" t="s">
        <v>259</v>
      </c>
      <c r="D28" s="188" t="s">
        <v>275</v>
      </c>
      <c r="E28" s="187" t="s">
        <v>156</v>
      </c>
      <c r="F28" s="188" t="s">
        <v>157</v>
      </c>
      <c r="G28" s="187" t="s">
        <v>269</v>
      </c>
      <c r="H28" s="188" t="s">
        <v>270</v>
      </c>
      <c r="I28" s="145">
        <v>15049.01</v>
      </c>
      <c r="J28" s="145">
        <v>15049.01</v>
      </c>
      <c r="K28" s="37"/>
      <c r="L28" s="37"/>
      <c r="M28" s="145">
        <v>15049.01</v>
      </c>
      <c r="N28" s="37"/>
      <c r="O28" s="37"/>
      <c r="P28" s="37"/>
      <c r="Q28" s="37"/>
      <c r="R28" s="37"/>
      <c r="S28" s="37"/>
      <c r="T28" s="37"/>
      <c r="U28" s="37"/>
      <c r="V28" s="37"/>
      <c r="W28" s="37"/>
      <c r="X28" s="37"/>
    </row>
    <row r="29" customHeight="1" spans="1:24">
      <c r="A29" s="37" t="s">
        <v>70</v>
      </c>
      <c r="B29" s="37" t="s">
        <v>70</v>
      </c>
      <c r="C29" s="187" t="s">
        <v>259</v>
      </c>
      <c r="D29" s="188" t="s">
        <v>276</v>
      </c>
      <c r="E29" s="187" t="s">
        <v>158</v>
      </c>
      <c r="F29" s="188" t="s">
        <v>159</v>
      </c>
      <c r="G29" s="187" t="s">
        <v>277</v>
      </c>
      <c r="H29" s="188" t="s">
        <v>278</v>
      </c>
      <c r="I29" s="145">
        <v>165513.1</v>
      </c>
      <c r="J29" s="145">
        <v>165513.1</v>
      </c>
      <c r="K29" s="37"/>
      <c r="L29" s="37"/>
      <c r="M29" s="145">
        <v>165513.1</v>
      </c>
      <c r="N29" s="37"/>
      <c r="O29" s="37"/>
      <c r="P29" s="37"/>
      <c r="Q29" s="37"/>
      <c r="R29" s="37"/>
      <c r="S29" s="37"/>
      <c r="T29" s="37"/>
      <c r="U29" s="37"/>
      <c r="V29" s="37"/>
      <c r="W29" s="37"/>
      <c r="X29" s="37"/>
    </row>
    <row r="30" customHeight="1" spans="1:24">
      <c r="A30" s="37" t="s">
        <v>70</v>
      </c>
      <c r="B30" s="37" t="s">
        <v>70</v>
      </c>
      <c r="C30" s="187" t="s">
        <v>259</v>
      </c>
      <c r="D30" s="188" t="s">
        <v>279</v>
      </c>
      <c r="E30" s="187" t="s">
        <v>158</v>
      </c>
      <c r="F30" s="188" t="s">
        <v>159</v>
      </c>
      <c r="G30" s="187" t="s">
        <v>277</v>
      </c>
      <c r="H30" s="188" t="s">
        <v>278</v>
      </c>
      <c r="I30" s="145">
        <v>376225.15</v>
      </c>
      <c r="J30" s="145">
        <v>376225.15</v>
      </c>
      <c r="K30" s="37"/>
      <c r="L30" s="37"/>
      <c r="M30" s="145">
        <v>376225.15</v>
      </c>
      <c r="N30" s="37"/>
      <c r="O30" s="37"/>
      <c r="P30" s="37"/>
      <c r="Q30" s="37"/>
      <c r="R30" s="37"/>
      <c r="S30" s="37"/>
      <c r="T30" s="37"/>
      <c r="U30" s="37"/>
      <c r="V30" s="37"/>
      <c r="W30" s="37"/>
      <c r="X30" s="37"/>
    </row>
    <row r="31" customHeight="1" spans="1:24">
      <c r="A31" s="37" t="s">
        <v>70</v>
      </c>
      <c r="B31" s="37" t="s">
        <v>70</v>
      </c>
      <c r="C31" s="187" t="s">
        <v>259</v>
      </c>
      <c r="D31" s="188" t="s">
        <v>280</v>
      </c>
      <c r="E31" s="187" t="s">
        <v>160</v>
      </c>
      <c r="F31" s="188" t="s">
        <v>161</v>
      </c>
      <c r="G31" s="187" t="s">
        <v>281</v>
      </c>
      <c r="H31" s="188" t="s">
        <v>282</v>
      </c>
      <c r="I31" s="145">
        <v>6620.52</v>
      </c>
      <c r="J31" s="145">
        <v>6620.52</v>
      </c>
      <c r="K31" s="37"/>
      <c r="L31" s="37"/>
      <c r="M31" s="145">
        <v>6620.52</v>
      </c>
      <c r="N31" s="37"/>
      <c r="O31" s="37"/>
      <c r="P31" s="37"/>
      <c r="Q31" s="37"/>
      <c r="R31" s="37"/>
      <c r="S31" s="37"/>
      <c r="T31" s="37"/>
      <c r="U31" s="37"/>
      <c r="V31" s="37"/>
      <c r="W31" s="37"/>
      <c r="X31" s="37"/>
    </row>
    <row r="32" customHeight="1" spans="1:24">
      <c r="A32" s="37" t="s">
        <v>70</v>
      </c>
      <c r="B32" s="37" t="s">
        <v>70</v>
      </c>
      <c r="C32" s="187" t="s">
        <v>259</v>
      </c>
      <c r="D32" s="188" t="s">
        <v>283</v>
      </c>
      <c r="E32" s="187" t="s">
        <v>160</v>
      </c>
      <c r="F32" s="188" t="s">
        <v>161</v>
      </c>
      <c r="G32" s="187" t="s">
        <v>281</v>
      </c>
      <c r="H32" s="188" t="s">
        <v>282</v>
      </c>
      <c r="I32" s="145">
        <v>16258.61</v>
      </c>
      <c r="J32" s="145">
        <v>16258.61</v>
      </c>
      <c r="K32" s="37"/>
      <c r="L32" s="37"/>
      <c r="M32" s="145">
        <v>16258.61</v>
      </c>
      <c r="N32" s="37"/>
      <c r="O32" s="37"/>
      <c r="P32" s="37"/>
      <c r="Q32" s="37"/>
      <c r="R32" s="37"/>
      <c r="S32" s="37"/>
      <c r="T32" s="37"/>
      <c r="U32" s="37"/>
      <c r="V32" s="37"/>
      <c r="W32" s="37"/>
      <c r="X32" s="37"/>
    </row>
    <row r="33" customHeight="1" spans="1:24">
      <c r="A33" s="37" t="s">
        <v>70</v>
      </c>
      <c r="B33" s="37" t="s">
        <v>70</v>
      </c>
      <c r="C33" s="187" t="s">
        <v>259</v>
      </c>
      <c r="D33" s="188" t="s">
        <v>284</v>
      </c>
      <c r="E33" s="187" t="s">
        <v>160</v>
      </c>
      <c r="F33" s="188" t="s">
        <v>161</v>
      </c>
      <c r="G33" s="187" t="s">
        <v>281</v>
      </c>
      <c r="H33" s="188" t="s">
        <v>282</v>
      </c>
      <c r="I33" s="145">
        <v>24863</v>
      </c>
      <c r="J33" s="145">
        <v>24863</v>
      </c>
      <c r="K33" s="37"/>
      <c r="L33" s="37"/>
      <c r="M33" s="145">
        <v>24863</v>
      </c>
      <c r="N33" s="37"/>
      <c r="O33" s="37"/>
      <c r="P33" s="37"/>
      <c r="Q33" s="37"/>
      <c r="R33" s="37"/>
      <c r="S33" s="37"/>
      <c r="T33" s="37"/>
      <c r="U33" s="37"/>
      <c r="V33" s="37"/>
      <c r="W33" s="37"/>
      <c r="X33" s="37"/>
    </row>
    <row r="34" customHeight="1" spans="1:24">
      <c r="A34" s="37" t="s">
        <v>70</v>
      </c>
      <c r="B34" s="37" t="s">
        <v>70</v>
      </c>
      <c r="C34" s="187" t="s">
        <v>259</v>
      </c>
      <c r="D34" s="188" t="s">
        <v>285</v>
      </c>
      <c r="E34" s="187" t="s">
        <v>160</v>
      </c>
      <c r="F34" s="188" t="s">
        <v>161</v>
      </c>
      <c r="G34" s="187" t="s">
        <v>281</v>
      </c>
      <c r="H34" s="188" t="s">
        <v>282</v>
      </c>
      <c r="I34" s="145">
        <v>38088</v>
      </c>
      <c r="J34" s="145">
        <v>38088</v>
      </c>
      <c r="K34" s="37"/>
      <c r="L34" s="37"/>
      <c r="M34" s="145">
        <v>38088</v>
      </c>
      <c r="N34" s="37"/>
      <c r="O34" s="37"/>
      <c r="P34" s="37"/>
      <c r="Q34" s="37"/>
      <c r="R34" s="37"/>
      <c r="S34" s="37"/>
      <c r="T34" s="37"/>
      <c r="U34" s="37"/>
      <c r="V34" s="37"/>
      <c r="W34" s="37"/>
      <c r="X34" s="37"/>
    </row>
    <row r="35" customHeight="1" spans="1:24">
      <c r="A35" s="37" t="s">
        <v>70</v>
      </c>
      <c r="B35" s="37" t="s">
        <v>70</v>
      </c>
      <c r="C35" s="187" t="s">
        <v>259</v>
      </c>
      <c r="D35" s="188" t="s">
        <v>286</v>
      </c>
      <c r="E35" s="187" t="s">
        <v>149</v>
      </c>
      <c r="F35" s="188" t="s">
        <v>148</v>
      </c>
      <c r="G35" s="187" t="s">
        <v>281</v>
      </c>
      <c r="H35" s="188" t="s">
        <v>282</v>
      </c>
      <c r="I35" s="145">
        <v>50636.13</v>
      </c>
      <c r="J35" s="145">
        <v>50636.13</v>
      </c>
      <c r="K35" s="37"/>
      <c r="L35" s="37"/>
      <c r="M35" s="145">
        <v>50636.13</v>
      </c>
      <c r="N35" s="37"/>
      <c r="O35" s="37"/>
      <c r="P35" s="37"/>
      <c r="Q35" s="37"/>
      <c r="R35" s="37"/>
      <c r="S35" s="37"/>
      <c r="T35" s="37"/>
      <c r="U35" s="37"/>
      <c r="V35" s="37"/>
      <c r="W35" s="37"/>
      <c r="X35" s="37"/>
    </row>
    <row r="36" customHeight="1" spans="1:24">
      <c r="A36" s="37" t="s">
        <v>70</v>
      </c>
      <c r="B36" s="37" t="s">
        <v>70</v>
      </c>
      <c r="C36" s="187" t="s">
        <v>287</v>
      </c>
      <c r="D36" s="188" t="s">
        <v>288</v>
      </c>
      <c r="E36" s="187" t="s">
        <v>210</v>
      </c>
      <c r="F36" s="188" t="s">
        <v>211</v>
      </c>
      <c r="G36" s="187" t="s">
        <v>289</v>
      </c>
      <c r="H36" s="188" t="s">
        <v>211</v>
      </c>
      <c r="I36" s="145">
        <v>434527.44</v>
      </c>
      <c r="J36" s="145">
        <v>434527.44</v>
      </c>
      <c r="K36" s="37"/>
      <c r="L36" s="37"/>
      <c r="M36" s="145">
        <v>434527.44</v>
      </c>
      <c r="N36" s="37"/>
      <c r="O36" s="37"/>
      <c r="P36" s="37"/>
      <c r="Q36" s="37"/>
      <c r="R36" s="37"/>
      <c r="S36" s="37"/>
      <c r="T36" s="37"/>
      <c r="U36" s="37"/>
      <c r="V36" s="37"/>
      <c r="W36" s="37"/>
      <c r="X36" s="37"/>
    </row>
    <row r="37" customHeight="1" spans="1:24">
      <c r="A37" s="37" t="s">
        <v>70</v>
      </c>
      <c r="B37" s="37" t="s">
        <v>70</v>
      </c>
      <c r="C37" s="187" t="s">
        <v>287</v>
      </c>
      <c r="D37" s="188" t="s">
        <v>290</v>
      </c>
      <c r="E37" s="187" t="s">
        <v>210</v>
      </c>
      <c r="F37" s="188" t="s">
        <v>211</v>
      </c>
      <c r="G37" s="187" t="s">
        <v>289</v>
      </c>
      <c r="H37" s="188" t="s">
        <v>211</v>
      </c>
      <c r="I37" s="145">
        <v>975516.36</v>
      </c>
      <c r="J37" s="145">
        <v>975516.36</v>
      </c>
      <c r="K37" s="37"/>
      <c r="L37" s="37"/>
      <c r="M37" s="145">
        <v>975516.36</v>
      </c>
      <c r="N37" s="37"/>
      <c r="O37" s="37"/>
      <c r="P37" s="37"/>
      <c r="Q37" s="37"/>
      <c r="R37" s="37"/>
      <c r="S37" s="37"/>
      <c r="T37" s="37"/>
      <c r="U37" s="37"/>
      <c r="V37" s="37"/>
      <c r="W37" s="37"/>
      <c r="X37" s="37"/>
    </row>
    <row r="38" customHeight="1" spans="1:24">
      <c r="A38" s="37" t="s">
        <v>70</v>
      </c>
      <c r="B38" s="37" t="s">
        <v>70</v>
      </c>
      <c r="C38" s="187" t="s">
        <v>291</v>
      </c>
      <c r="D38" s="188" t="s">
        <v>292</v>
      </c>
      <c r="E38" s="187" t="s">
        <v>177</v>
      </c>
      <c r="F38" s="188" t="s">
        <v>178</v>
      </c>
      <c r="G38" s="187" t="s">
        <v>293</v>
      </c>
      <c r="H38" s="188" t="s">
        <v>292</v>
      </c>
      <c r="I38" s="145">
        <v>24800</v>
      </c>
      <c r="J38" s="145">
        <v>24800</v>
      </c>
      <c r="K38" s="37"/>
      <c r="L38" s="37"/>
      <c r="M38" s="145">
        <v>24800</v>
      </c>
      <c r="N38" s="37"/>
      <c r="O38" s="37"/>
      <c r="P38" s="37"/>
      <c r="Q38" s="37"/>
      <c r="R38" s="37"/>
      <c r="S38" s="37"/>
      <c r="T38" s="37"/>
      <c r="U38" s="37"/>
      <c r="V38" s="37"/>
      <c r="W38" s="37"/>
      <c r="X38" s="37"/>
    </row>
    <row r="39" customHeight="1" spans="1:24">
      <c r="A39" s="37" t="s">
        <v>70</v>
      </c>
      <c r="B39" s="37" t="s">
        <v>70</v>
      </c>
      <c r="C39" s="187" t="s">
        <v>291</v>
      </c>
      <c r="D39" s="188" t="s">
        <v>294</v>
      </c>
      <c r="E39" s="187" t="s">
        <v>177</v>
      </c>
      <c r="F39" s="188" t="s">
        <v>178</v>
      </c>
      <c r="G39" s="187" t="s">
        <v>295</v>
      </c>
      <c r="H39" s="188" t="s">
        <v>294</v>
      </c>
      <c r="I39" s="145">
        <v>5200</v>
      </c>
      <c r="J39" s="145">
        <v>5200</v>
      </c>
      <c r="K39" s="37"/>
      <c r="L39" s="37"/>
      <c r="M39" s="145">
        <v>5200</v>
      </c>
      <c r="N39" s="37"/>
      <c r="O39" s="37"/>
      <c r="P39" s="37"/>
      <c r="Q39" s="37"/>
      <c r="R39" s="37"/>
      <c r="S39" s="37"/>
      <c r="T39" s="37"/>
      <c r="U39" s="37"/>
      <c r="V39" s="37"/>
      <c r="W39" s="37"/>
      <c r="X39" s="37"/>
    </row>
    <row r="40" customHeight="1" spans="1:24">
      <c r="A40" s="37" t="s">
        <v>70</v>
      </c>
      <c r="B40" s="37" t="s">
        <v>70</v>
      </c>
      <c r="C40" s="187" t="s">
        <v>291</v>
      </c>
      <c r="D40" s="188" t="s">
        <v>296</v>
      </c>
      <c r="E40" s="187" t="s">
        <v>177</v>
      </c>
      <c r="F40" s="188" t="s">
        <v>178</v>
      </c>
      <c r="G40" s="187" t="s">
        <v>297</v>
      </c>
      <c r="H40" s="188" t="s">
        <v>296</v>
      </c>
      <c r="I40" s="145">
        <v>22000</v>
      </c>
      <c r="J40" s="145">
        <v>22000</v>
      </c>
      <c r="K40" s="37"/>
      <c r="L40" s="37"/>
      <c r="M40" s="145">
        <v>22000</v>
      </c>
      <c r="N40" s="37"/>
      <c r="O40" s="37"/>
      <c r="P40" s="37"/>
      <c r="Q40" s="37"/>
      <c r="R40" s="37"/>
      <c r="S40" s="37"/>
      <c r="T40" s="37"/>
      <c r="U40" s="37"/>
      <c r="V40" s="37"/>
      <c r="W40" s="37"/>
      <c r="X40" s="37"/>
    </row>
    <row r="41" customHeight="1" spans="1:24">
      <c r="A41" s="37" t="s">
        <v>70</v>
      </c>
      <c r="B41" s="37" t="s">
        <v>70</v>
      </c>
      <c r="C41" s="187" t="s">
        <v>291</v>
      </c>
      <c r="D41" s="188" t="s">
        <v>292</v>
      </c>
      <c r="E41" s="187" t="s">
        <v>183</v>
      </c>
      <c r="F41" s="188" t="s">
        <v>184</v>
      </c>
      <c r="G41" s="187" t="s">
        <v>293</v>
      </c>
      <c r="H41" s="188" t="s">
        <v>292</v>
      </c>
      <c r="I41" s="145">
        <v>75200</v>
      </c>
      <c r="J41" s="145">
        <v>75200</v>
      </c>
      <c r="K41" s="37"/>
      <c r="L41" s="37"/>
      <c r="M41" s="145">
        <v>75200</v>
      </c>
      <c r="N41" s="37"/>
      <c r="O41" s="37"/>
      <c r="P41" s="37"/>
      <c r="Q41" s="37"/>
      <c r="R41" s="37"/>
      <c r="S41" s="37"/>
      <c r="T41" s="37"/>
      <c r="U41" s="37"/>
      <c r="V41" s="37"/>
      <c r="W41" s="37"/>
      <c r="X41" s="37"/>
    </row>
    <row r="42" customHeight="1" spans="1:24">
      <c r="A42" s="37" t="s">
        <v>70</v>
      </c>
      <c r="B42" s="37" t="s">
        <v>70</v>
      </c>
      <c r="C42" s="187" t="s">
        <v>291</v>
      </c>
      <c r="D42" s="188" t="s">
        <v>294</v>
      </c>
      <c r="E42" s="187" t="s">
        <v>183</v>
      </c>
      <c r="F42" s="188" t="s">
        <v>184</v>
      </c>
      <c r="G42" s="187" t="s">
        <v>298</v>
      </c>
      <c r="H42" s="188" t="s">
        <v>294</v>
      </c>
      <c r="I42" s="145">
        <v>40000</v>
      </c>
      <c r="J42" s="145">
        <v>40000</v>
      </c>
      <c r="K42" s="37"/>
      <c r="L42" s="37"/>
      <c r="M42" s="145">
        <v>40000</v>
      </c>
      <c r="N42" s="37"/>
      <c r="O42" s="37"/>
      <c r="P42" s="37"/>
      <c r="Q42" s="37"/>
      <c r="R42" s="37"/>
      <c r="S42" s="37"/>
      <c r="T42" s="37"/>
      <c r="U42" s="37"/>
      <c r="V42" s="37"/>
      <c r="W42" s="37"/>
      <c r="X42" s="37"/>
    </row>
    <row r="43" customHeight="1" spans="1:24">
      <c r="A43" s="37" t="s">
        <v>70</v>
      </c>
      <c r="B43" s="37" t="s">
        <v>70</v>
      </c>
      <c r="C43" s="187" t="s">
        <v>291</v>
      </c>
      <c r="D43" s="188" t="s">
        <v>296</v>
      </c>
      <c r="E43" s="187" t="s">
        <v>183</v>
      </c>
      <c r="F43" s="188" t="s">
        <v>184</v>
      </c>
      <c r="G43" s="187" t="s">
        <v>297</v>
      </c>
      <c r="H43" s="188" t="s">
        <v>296</v>
      </c>
      <c r="I43" s="145">
        <v>28800</v>
      </c>
      <c r="J43" s="145">
        <v>28800</v>
      </c>
      <c r="K43" s="37"/>
      <c r="L43" s="37"/>
      <c r="M43" s="145">
        <v>28800</v>
      </c>
      <c r="N43" s="37"/>
      <c r="O43" s="37"/>
      <c r="P43" s="37"/>
      <c r="Q43" s="37"/>
      <c r="R43" s="37"/>
      <c r="S43" s="37"/>
      <c r="T43" s="37"/>
      <c r="U43" s="37"/>
      <c r="V43" s="37"/>
      <c r="W43" s="37"/>
      <c r="X43" s="37"/>
    </row>
    <row r="44" customHeight="1" spans="1:24">
      <c r="A44" s="37" t="s">
        <v>70</v>
      </c>
      <c r="B44" s="37" t="s">
        <v>70</v>
      </c>
      <c r="C44" s="187" t="s">
        <v>299</v>
      </c>
      <c r="D44" s="188" t="s">
        <v>300</v>
      </c>
      <c r="E44" s="187" t="s">
        <v>177</v>
      </c>
      <c r="F44" s="188" t="s">
        <v>178</v>
      </c>
      <c r="G44" s="187" t="s">
        <v>301</v>
      </c>
      <c r="H44" s="188" t="s">
        <v>302</v>
      </c>
      <c r="I44" s="202">
        <v>15600</v>
      </c>
      <c r="J44" s="202">
        <v>15600</v>
      </c>
      <c r="K44" s="37"/>
      <c r="L44" s="37"/>
      <c r="M44" s="202">
        <v>15600</v>
      </c>
      <c r="N44" s="37"/>
      <c r="O44" s="37"/>
      <c r="P44" s="37"/>
      <c r="Q44" s="37"/>
      <c r="R44" s="37"/>
      <c r="S44" s="37"/>
      <c r="T44" s="37"/>
      <c r="U44" s="37"/>
      <c r="V44" s="37"/>
      <c r="W44" s="37"/>
      <c r="X44" s="37"/>
    </row>
    <row r="45" customHeight="1" spans="1:24">
      <c r="A45" s="37" t="s">
        <v>70</v>
      </c>
      <c r="B45" s="37" t="s">
        <v>70</v>
      </c>
      <c r="C45" s="187" t="s">
        <v>299</v>
      </c>
      <c r="D45" s="188" t="s">
        <v>303</v>
      </c>
      <c r="E45" s="187" t="s">
        <v>183</v>
      </c>
      <c r="F45" s="188" t="s">
        <v>184</v>
      </c>
      <c r="G45" s="187" t="s">
        <v>301</v>
      </c>
      <c r="H45" s="188" t="s">
        <v>302</v>
      </c>
      <c r="I45" s="202">
        <v>43200</v>
      </c>
      <c r="J45" s="202">
        <v>43200</v>
      </c>
      <c r="K45" s="37"/>
      <c r="L45" s="37"/>
      <c r="M45" s="202">
        <v>43200</v>
      </c>
      <c r="N45" s="37"/>
      <c r="O45" s="37"/>
      <c r="P45" s="37"/>
      <c r="Q45" s="37"/>
      <c r="R45" s="37"/>
      <c r="S45" s="37"/>
      <c r="T45" s="37"/>
      <c r="U45" s="37"/>
      <c r="V45" s="37"/>
      <c r="W45" s="37"/>
      <c r="X45" s="37"/>
    </row>
    <row r="46" customHeight="1" spans="1:24">
      <c r="A46" s="37" t="s">
        <v>70</v>
      </c>
      <c r="B46" s="37" t="s">
        <v>70</v>
      </c>
      <c r="C46" s="187" t="s">
        <v>162</v>
      </c>
      <c r="D46" s="188" t="s">
        <v>304</v>
      </c>
      <c r="E46" s="187" t="s">
        <v>177</v>
      </c>
      <c r="F46" s="188" t="s">
        <v>178</v>
      </c>
      <c r="G46" s="187" t="s">
        <v>305</v>
      </c>
      <c r="H46" s="188" t="s">
        <v>304</v>
      </c>
      <c r="I46" s="202">
        <v>102000</v>
      </c>
      <c r="J46" s="202">
        <v>102000</v>
      </c>
      <c r="K46" s="37"/>
      <c r="L46" s="37"/>
      <c r="M46" s="202">
        <v>102000</v>
      </c>
      <c r="N46" s="37"/>
      <c r="O46" s="37"/>
      <c r="P46" s="37"/>
      <c r="Q46" s="37"/>
      <c r="R46" s="37"/>
      <c r="S46" s="37"/>
      <c r="T46" s="37"/>
      <c r="U46" s="37"/>
      <c r="V46" s="37"/>
      <c r="W46" s="37"/>
      <c r="X46" s="37"/>
    </row>
    <row r="47" customHeight="1" spans="1:24">
      <c r="A47" s="37" t="s">
        <v>70</v>
      </c>
      <c r="B47" s="37" t="s">
        <v>70</v>
      </c>
      <c r="C47" s="187" t="s">
        <v>306</v>
      </c>
      <c r="D47" s="188" t="s">
        <v>307</v>
      </c>
      <c r="E47" s="187" t="s">
        <v>177</v>
      </c>
      <c r="F47" s="188" t="s">
        <v>178</v>
      </c>
      <c r="G47" s="187" t="s">
        <v>308</v>
      </c>
      <c r="H47" s="188" t="s">
        <v>309</v>
      </c>
      <c r="I47" s="203">
        <v>244200</v>
      </c>
      <c r="J47" s="203">
        <v>244200</v>
      </c>
      <c r="K47" s="37"/>
      <c r="L47" s="37"/>
      <c r="M47" s="203">
        <v>244200</v>
      </c>
      <c r="N47" s="37"/>
      <c r="O47" s="37"/>
      <c r="P47" s="37"/>
      <c r="Q47" s="37"/>
      <c r="R47" s="37"/>
      <c r="S47" s="37"/>
      <c r="T47" s="37"/>
      <c r="U47" s="37"/>
      <c r="V47" s="37"/>
      <c r="W47" s="37"/>
      <c r="X47" s="37"/>
    </row>
    <row r="48" customHeight="1" spans="1:24">
      <c r="A48" s="37" t="s">
        <v>70</v>
      </c>
      <c r="B48" s="37" t="s">
        <v>70</v>
      </c>
      <c r="C48" s="187" t="s">
        <v>310</v>
      </c>
      <c r="D48" s="188" t="s">
        <v>311</v>
      </c>
      <c r="E48" s="187" t="s">
        <v>145</v>
      </c>
      <c r="F48" s="188" t="s">
        <v>146</v>
      </c>
      <c r="G48" s="187" t="s">
        <v>312</v>
      </c>
      <c r="H48" s="188" t="s">
        <v>313</v>
      </c>
      <c r="I48" s="204">
        <v>79332</v>
      </c>
      <c r="J48" s="204">
        <v>79332</v>
      </c>
      <c r="K48" s="37"/>
      <c r="L48" s="37"/>
      <c r="M48" s="204">
        <v>79332</v>
      </c>
      <c r="N48" s="37"/>
      <c r="O48" s="37"/>
      <c r="P48" s="37"/>
      <c r="Q48" s="37"/>
      <c r="R48" s="37"/>
      <c r="S48" s="37"/>
      <c r="T48" s="37"/>
      <c r="U48" s="37"/>
      <c r="V48" s="37"/>
      <c r="W48" s="37"/>
      <c r="X48" s="37"/>
    </row>
    <row r="49" customHeight="1" spans="1:24">
      <c r="A49" s="37" t="s">
        <v>70</v>
      </c>
      <c r="B49" s="37" t="s">
        <v>70</v>
      </c>
      <c r="C49" s="187" t="s">
        <v>259</v>
      </c>
      <c r="D49" s="188" t="s">
        <v>314</v>
      </c>
      <c r="E49" s="187" t="s">
        <v>154</v>
      </c>
      <c r="F49" s="188" t="s">
        <v>155</v>
      </c>
      <c r="G49" s="187" t="s">
        <v>269</v>
      </c>
      <c r="H49" s="188" t="s">
        <v>270</v>
      </c>
      <c r="I49" s="145">
        <v>13225</v>
      </c>
      <c r="J49" s="145">
        <v>13225</v>
      </c>
      <c r="K49" s="37"/>
      <c r="L49" s="37"/>
      <c r="M49" s="145">
        <v>13225</v>
      </c>
      <c r="N49" s="37"/>
      <c r="O49" s="37"/>
      <c r="P49" s="37"/>
      <c r="Q49" s="37"/>
      <c r="R49" s="37"/>
      <c r="S49" s="37"/>
      <c r="T49" s="37"/>
      <c r="U49" s="37"/>
      <c r="V49" s="37"/>
      <c r="W49" s="37"/>
      <c r="X49" s="37"/>
    </row>
    <row r="50" customHeight="1" spans="1:24">
      <c r="A50" s="37" t="s">
        <v>70</v>
      </c>
      <c r="B50" s="37" t="s">
        <v>70</v>
      </c>
      <c r="C50" s="187" t="s">
        <v>259</v>
      </c>
      <c r="D50" s="188" t="s">
        <v>314</v>
      </c>
      <c r="E50" s="187" t="s">
        <v>158</v>
      </c>
      <c r="F50" s="188" t="s">
        <v>159</v>
      </c>
      <c r="G50" s="187" t="s">
        <v>277</v>
      </c>
      <c r="H50" s="188" t="s">
        <v>278</v>
      </c>
      <c r="I50" s="145">
        <v>294000</v>
      </c>
      <c r="J50" s="145">
        <v>294000</v>
      </c>
      <c r="K50" s="37"/>
      <c r="L50" s="37"/>
      <c r="M50" s="145">
        <v>294000</v>
      </c>
      <c r="N50" s="37"/>
      <c r="O50" s="37"/>
      <c r="P50" s="37"/>
      <c r="Q50" s="37"/>
      <c r="R50" s="37"/>
      <c r="S50" s="37"/>
      <c r="T50" s="37"/>
      <c r="U50" s="37"/>
      <c r="V50" s="37"/>
      <c r="W50" s="37"/>
      <c r="X50" s="37"/>
    </row>
    <row r="51" customHeight="1" spans="1:24">
      <c r="A51" s="37" t="s">
        <v>70</v>
      </c>
      <c r="B51" s="37" t="s">
        <v>70</v>
      </c>
      <c r="C51" s="187" t="s">
        <v>259</v>
      </c>
      <c r="D51" s="188" t="s">
        <v>315</v>
      </c>
      <c r="E51" s="187" t="s">
        <v>156</v>
      </c>
      <c r="F51" s="188" t="s">
        <v>157</v>
      </c>
      <c r="G51" s="187" t="s">
        <v>269</v>
      </c>
      <c r="H51" s="188" t="s">
        <v>270</v>
      </c>
      <c r="I51" s="145">
        <v>12696</v>
      </c>
      <c r="J51" s="145">
        <v>12696</v>
      </c>
      <c r="K51" s="37"/>
      <c r="L51" s="37"/>
      <c r="M51" s="145">
        <v>12696</v>
      </c>
      <c r="N51" s="37"/>
      <c r="O51" s="37"/>
      <c r="P51" s="37"/>
      <c r="Q51" s="37"/>
      <c r="R51" s="37"/>
      <c r="S51" s="37"/>
      <c r="T51" s="37"/>
      <c r="U51" s="37"/>
      <c r="V51" s="37"/>
      <c r="W51" s="37"/>
      <c r="X51" s="37"/>
    </row>
    <row r="52" s="1" customFormat="1" ht="17.25" customHeight="1" spans="1:24">
      <c r="A52" s="173" t="s">
        <v>212</v>
      </c>
      <c r="B52" s="174"/>
      <c r="C52" s="189"/>
      <c r="D52" s="189"/>
      <c r="E52" s="189"/>
      <c r="F52" s="189"/>
      <c r="G52" s="189"/>
      <c r="H52" s="190"/>
      <c r="I52" s="205">
        <f>SUM(I10:I51)</f>
        <v>18183610.83</v>
      </c>
      <c r="J52" s="205">
        <f>SUM(J10:J51)</f>
        <v>18183610.83</v>
      </c>
      <c r="K52" s="127"/>
      <c r="L52" s="127"/>
      <c r="M52" s="205">
        <f>SUM(M10:M51)</f>
        <v>18183610.83</v>
      </c>
      <c r="N52" s="127"/>
      <c r="O52" s="127"/>
      <c r="P52" s="127"/>
      <c r="Q52" s="127"/>
      <c r="R52" s="127"/>
      <c r="S52" s="127"/>
      <c r="T52" s="127"/>
      <c r="U52" s="127"/>
      <c r="V52" s="127"/>
      <c r="W52" s="127"/>
      <c r="X52" s="127"/>
    </row>
  </sheetData>
  <mergeCells count="31">
    <mergeCell ref="A3:X3"/>
    <mergeCell ref="A4:H4"/>
    <mergeCell ref="I5:X5"/>
    <mergeCell ref="J6:N6"/>
    <mergeCell ref="O6:Q6"/>
    <mergeCell ref="S6:X6"/>
    <mergeCell ref="A52:H5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8"/>
  <sheetViews>
    <sheetView showZeros="0" workbookViewId="0">
      <pane ySplit="1" topLeftCell="A32" activePane="bottomLeft" state="frozen"/>
      <selection/>
      <selection pane="bottomLeft" activeCell="C36" sqref="C36"/>
    </sheetView>
  </sheetViews>
  <sheetFormatPr defaultColWidth="9.14166666666667" defaultRowHeight="14.25" customHeight="1"/>
  <cols>
    <col min="1" max="1" width="10.2833333333333" customWidth="1"/>
    <col min="2" max="2" width="5.875" customWidth="1"/>
    <col min="3" max="3" width="32.85" customWidth="1"/>
    <col min="4" max="4" width="23.85" customWidth="1"/>
    <col min="5" max="5" width="9.625" customWidth="1"/>
    <col min="6" max="6" width="22.5" customWidth="1"/>
    <col min="7" max="7" width="8.5" customWidth="1"/>
    <col min="8" max="8" width="15.375"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2" customHeight="1" spans="1:23">
      <c r="A1" s="2"/>
      <c r="B1" s="2"/>
      <c r="C1" s="2"/>
      <c r="D1" s="2"/>
      <c r="E1" s="2"/>
      <c r="F1" s="2"/>
      <c r="G1" s="2"/>
      <c r="H1" s="2"/>
      <c r="I1" s="2"/>
      <c r="J1" s="2"/>
      <c r="K1" s="2"/>
      <c r="L1" s="2"/>
      <c r="M1" s="2"/>
      <c r="N1" s="2"/>
      <c r="O1" s="2"/>
      <c r="P1" s="2"/>
      <c r="Q1" s="2"/>
      <c r="R1" s="2"/>
      <c r="S1" s="2"/>
      <c r="T1" s="2"/>
      <c r="U1" s="2"/>
      <c r="V1" s="2"/>
      <c r="W1" s="2"/>
    </row>
    <row r="2" ht="13.5" customHeight="1" spans="2:23">
      <c r="B2" s="172"/>
      <c r="E2" s="3"/>
      <c r="F2" s="3"/>
      <c r="G2" s="3"/>
      <c r="H2" s="3"/>
      <c r="U2" s="172"/>
      <c r="W2" s="181" t="s">
        <v>316</v>
      </c>
    </row>
    <row r="3" ht="3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24" customHeight="1" spans="1:23">
      <c r="A4" s="6" t="s">
        <v>1</v>
      </c>
      <c r="B4" s="7"/>
      <c r="C4" s="7"/>
      <c r="D4" s="7"/>
      <c r="E4" s="7"/>
      <c r="F4" s="7"/>
      <c r="G4" s="7"/>
      <c r="H4" s="7"/>
      <c r="I4" s="8"/>
      <c r="J4" s="8"/>
      <c r="K4" s="8"/>
      <c r="L4" s="8"/>
      <c r="M4" s="8"/>
      <c r="N4" s="8"/>
      <c r="O4" s="8"/>
      <c r="P4" s="8"/>
      <c r="Q4" s="8"/>
      <c r="U4" s="172"/>
      <c r="W4" s="131" t="s">
        <v>2</v>
      </c>
    </row>
    <row r="5" ht="16" customHeight="1" spans="1:23">
      <c r="A5" s="10" t="s">
        <v>317</v>
      </c>
      <c r="B5" s="11" t="s">
        <v>223</v>
      </c>
      <c r="C5" s="10" t="s">
        <v>224</v>
      </c>
      <c r="D5" s="10" t="s">
        <v>318</v>
      </c>
      <c r="E5" s="11" t="s">
        <v>225</v>
      </c>
      <c r="F5" s="11" t="s">
        <v>226</v>
      </c>
      <c r="G5" s="11" t="s">
        <v>319</v>
      </c>
      <c r="H5" s="11" t="s">
        <v>320</v>
      </c>
      <c r="I5" s="29" t="s">
        <v>56</v>
      </c>
      <c r="J5" s="12" t="s">
        <v>321</v>
      </c>
      <c r="K5" s="13"/>
      <c r="L5" s="13"/>
      <c r="M5" s="14"/>
      <c r="N5" s="12" t="s">
        <v>231</v>
      </c>
      <c r="O5" s="13"/>
      <c r="P5" s="14"/>
      <c r="Q5" s="11" t="s">
        <v>62</v>
      </c>
      <c r="R5" s="12" t="s">
        <v>63</v>
      </c>
      <c r="S5" s="13"/>
      <c r="T5" s="13"/>
      <c r="U5" s="13"/>
      <c r="V5" s="13"/>
      <c r="W5" s="14"/>
    </row>
    <row r="6" ht="16" customHeight="1" spans="1:23">
      <c r="A6" s="15"/>
      <c r="B6" s="30"/>
      <c r="C6" s="15"/>
      <c r="D6" s="15"/>
      <c r="E6" s="16"/>
      <c r="F6" s="16"/>
      <c r="G6" s="16"/>
      <c r="H6" s="16"/>
      <c r="I6" s="30"/>
      <c r="J6" s="176" t="s">
        <v>59</v>
      </c>
      <c r="K6" s="177"/>
      <c r="L6" s="11" t="s">
        <v>60</v>
      </c>
      <c r="M6" s="11" t="s">
        <v>61</v>
      </c>
      <c r="N6" s="11" t="s">
        <v>59</v>
      </c>
      <c r="O6" s="11" t="s">
        <v>60</v>
      </c>
      <c r="P6" s="11" t="s">
        <v>61</v>
      </c>
      <c r="Q6" s="16"/>
      <c r="R6" s="11" t="s">
        <v>58</v>
      </c>
      <c r="S6" s="11" t="s">
        <v>65</v>
      </c>
      <c r="T6" s="11" t="s">
        <v>237</v>
      </c>
      <c r="U6" s="11" t="s">
        <v>67</v>
      </c>
      <c r="V6" s="11" t="s">
        <v>68</v>
      </c>
      <c r="W6" s="11" t="s">
        <v>69</v>
      </c>
    </row>
    <row r="7" ht="16" customHeight="1" spans="1:23">
      <c r="A7" s="30"/>
      <c r="B7" s="30"/>
      <c r="C7" s="30"/>
      <c r="D7" s="30"/>
      <c r="E7" s="30"/>
      <c r="F7" s="30"/>
      <c r="G7" s="30"/>
      <c r="H7" s="30"/>
      <c r="I7" s="30"/>
      <c r="J7" s="178" t="s">
        <v>58</v>
      </c>
      <c r="K7" s="179"/>
      <c r="L7" s="30"/>
      <c r="M7" s="30"/>
      <c r="N7" s="30"/>
      <c r="O7" s="30"/>
      <c r="P7" s="30"/>
      <c r="Q7" s="30"/>
      <c r="R7" s="30"/>
      <c r="S7" s="30"/>
      <c r="T7" s="30"/>
      <c r="U7" s="30"/>
      <c r="V7" s="30"/>
      <c r="W7" s="30"/>
    </row>
    <row r="8" ht="16" customHeight="1" spans="1:23">
      <c r="A8" s="18"/>
      <c r="B8" s="20"/>
      <c r="C8" s="18"/>
      <c r="D8" s="18"/>
      <c r="E8" s="19"/>
      <c r="F8" s="19"/>
      <c r="G8" s="19"/>
      <c r="H8" s="19"/>
      <c r="I8" s="20"/>
      <c r="J8" s="68" t="s">
        <v>58</v>
      </c>
      <c r="K8" s="68" t="s">
        <v>322</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7">
        <v>12</v>
      </c>
      <c r="M9" s="37">
        <v>13</v>
      </c>
      <c r="N9" s="37">
        <v>14</v>
      </c>
      <c r="O9" s="37">
        <v>15</v>
      </c>
      <c r="P9" s="37">
        <v>16</v>
      </c>
      <c r="Q9" s="37">
        <v>17</v>
      </c>
      <c r="R9" s="37">
        <v>18</v>
      </c>
      <c r="S9" s="37">
        <v>19</v>
      </c>
      <c r="T9" s="37">
        <v>20</v>
      </c>
      <c r="U9" s="21">
        <v>21</v>
      </c>
      <c r="V9" s="37">
        <v>22</v>
      </c>
      <c r="W9" s="21">
        <v>23</v>
      </c>
    </row>
    <row r="10" ht="42" customHeight="1" spans="1:23">
      <c r="A10" s="144" t="s">
        <v>323</v>
      </c>
      <c r="B10" s="21">
        <v>313</v>
      </c>
      <c r="C10" s="144" t="s">
        <v>324</v>
      </c>
      <c r="D10" s="21" t="s">
        <v>70</v>
      </c>
      <c r="E10" s="144" t="s">
        <v>187</v>
      </c>
      <c r="F10" s="144" t="s">
        <v>188</v>
      </c>
      <c r="G10" s="144" t="s">
        <v>325</v>
      </c>
      <c r="H10" s="144" t="s">
        <v>326</v>
      </c>
      <c r="I10" s="180">
        <f>J10+L10</f>
        <v>8700000</v>
      </c>
      <c r="J10" s="180">
        <v>8700000</v>
      </c>
      <c r="K10" s="180">
        <v>8700000</v>
      </c>
      <c r="L10" s="145"/>
      <c r="M10" s="37"/>
      <c r="N10" s="37"/>
      <c r="O10" s="37"/>
      <c r="P10" s="37"/>
      <c r="Q10" s="37"/>
      <c r="R10" s="37"/>
      <c r="S10" s="37"/>
      <c r="T10" s="37"/>
      <c r="U10" s="21"/>
      <c r="V10" s="37"/>
      <c r="W10" s="21"/>
    </row>
    <row r="11" ht="42" customHeight="1" spans="1:23">
      <c r="A11" s="144" t="s">
        <v>327</v>
      </c>
      <c r="B11" s="21">
        <v>312</v>
      </c>
      <c r="C11" s="144" t="s">
        <v>328</v>
      </c>
      <c r="D11" s="21" t="s">
        <v>70</v>
      </c>
      <c r="E11" s="144" t="s">
        <v>172</v>
      </c>
      <c r="F11" s="144" t="s">
        <v>171</v>
      </c>
      <c r="G11" s="144" t="s">
        <v>329</v>
      </c>
      <c r="H11" s="144" t="s">
        <v>326</v>
      </c>
      <c r="I11" s="180">
        <f t="shared" ref="I11:I37" si="0">J11+L11</f>
        <v>200000</v>
      </c>
      <c r="J11" s="180">
        <v>200000</v>
      </c>
      <c r="K11" s="180">
        <v>200000</v>
      </c>
      <c r="L11" s="145"/>
      <c r="M11" s="37"/>
      <c r="N11" s="37"/>
      <c r="O11" s="37"/>
      <c r="P11" s="37"/>
      <c r="Q11" s="37"/>
      <c r="R11" s="37"/>
      <c r="S11" s="37"/>
      <c r="T11" s="37"/>
      <c r="U11" s="21"/>
      <c r="V11" s="37"/>
      <c r="W11" s="21"/>
    </row>
    <row r="12" ht="42" customHeight="1" spans="1:23">
      <c r="A12" s="144" t="s">
        <v>330</v>
      </c>
      <c r="B12" s="21">
        <v>311</v>
      </c>
      <c r="C12" s="144" t="s">
        <v>331</v>
      </c>
      <c r="D12" s="21" t="s">
        <v>70</v>
      </c>
      <c r="E12" s="144" t="s">
        <v>191</v>
      </c>
      <c r="F12" s="144" t="s">
        <v>192</v>
      </c>
      <c r="G12" s="144" t="s">
        <v>332</v>
      </c>
      <c r="H12" s="144" t="s">
        <v>333</v>
      </c>
      <c r="I12" s="180">
        <f t="shared" si="0"/>
        <v>90972</v>
      </c>
      <c r="J12" s="180">
        <v>90972</v>
      </c>
      <c r="K12" s="180">
        <v>90972</v>
      </c>
      <c r="L12" s="145"/>
      <c r="M12" s="37"/>
      <c r="N12" s="37"/>
      <c r="O12" s="37"/>
      <c r="P12" s="37"/>
      <c r="Q12" s="37"/>
      <c r="R12" s="37"/>
      <c r="S12" s="37"/>
      <c r="T12" s="37"/>
      <c r="U12" s="21"/>
      <c r="V12" s="37"/>
      <c r="W12" s="21"/>
    </row>
    <row r="13" ht="42" customHeight="1" spans="1:23">
      <c r="A13" s="144" t="s">
        <v>330</v>
      </c>
      <c r="B13" s="21">
        <v>311</v>
      </c>
      <c r="C13" s="144" t="s">
        <v>334</v>
      </c>
      <c r="D13" s="21" t="s">
        <v>70</v>
      </c>
      <c r="E13" s="144" t="s">
        <v>185</v>
      </c>
      <c r="F13" s="144" t="s">
        <v>186</v>
      </c>
      <c r="G13" s="144" t="s">
        <v>329</v>
      </c>
      <c r="H13" s="144" t="s">
        <v>326</v>
      </c>
      <c r="I13" s="180">
        <f t="shared" si="0"/>
        <v>100000</v>
      </c>
      <c r="J13" s="180">
        <v>100000</v>
      </c>
      <c r="K13" s="180">
        <v>100000</v>
      </c>
      <c r="L13" s="145"/>
      <c r="M13" s="37"/>
      <c r="N13" s="37"/>
      <c r="O13" s="37"/>
      <c r="P13" s="37"/>
      <c r="Q13" s="37"/>
      <c r="R13" s="37"/>
      <c r="S13" s="37"/>
      <c r="T13" s="37"/>
      <c r="U13" s="21"/>
      <c r="V13" s="37"/>
      <c r="W13" s="21"/>
    </row>
    <row r="14" ht="42" customHeight="1" spans="1:23">
      <c r="A14" s="144" t="s">
        <v>330</v>
      </c>
      <c r="B14" s="21">
        <v>311</v>
      </c>
      <c r="C14" s="144" t="s">
        <v>335</v>
      </c>
      <c r="D14" s="21" t="s">
        <v>70</v>
      </c>
      <c r="E14" s="144" t="s">
        <v>179</v>
      </c>
      <c r="F14" s="144" t="s">
        <v>180</v>
      </c>
      <c r="G14" s="144" t="s">
        <v>329</v>
      </c>
      <c r="H14" s="144" t="s">
        <v>326</v>
      </c>
      <c r="I14" s="180">
        <f t="shared" si="0"/>
        <v>1000000</v>
      </c>
      <c r="J14" s="180">
        <v>1000000</v>
      </c>
      <c r="K14" s="180">
        <v>1000000</v>
      </c>
      <c r="L14" s="145"/>
      <c r="M14" s="37"/>
      <c r="N14" s="37"/>
      <c r="O14" s="37"/>
      <c r="P14" s="37"/>
      <c r="Q14" s="37"/>
      <c r="R14" s="37"/>
      <c r="S14" s="37"/>
      <c r="T14" s="37"/>
      <c r="U14" s="21"/>
      <c r="V14" s="37"/>
      <c r="W14" s="21"/>
    </row>
    <row r="15" ht="42" customHeight="1" spans="1:23">
      <c r="A15" s="144" t="s">
        <v>330</v>
      </c>
      <c r="B15" s="21">
        <v>311</v>
      </c>
      <c r="C15" s="144" t="s">
        <v>336</v>
      </c>
      <c r="D15" s="21" t="s">
        <v>70</v>
      </c>
      <c r="E15" s="144" t="s">
        <v>181</v>
      </c>
      <c r="F15" s="144" t="s">
        <v>182</v>
      </c>
      <c r="G15" s="144" t="s">
        <v>337</v>
      </c>
      <c r="H15" s="144" t="s">
        <v>338</v>
      </c>
      <c r="I15" s="180">
        <f t="shared" si="0"/>
        <v>400000</v>
      </c>
      <c r="J15" s="180">
        <v>400000</v>
      </c>
      <c r="K15" s="180">
        <v>400000</v>
      </c>
      <c r="L15" s="145"/>
      <c r="M15" s="37"/>
      <c r="N15" s="37"/>
      <c r="O15" s="37"/>
      <c r="P15" s="37"/>
      <c r="Q15" s="37"/>
      <c r="R15" s="37"/>
      <c r="S15" s="37"/>
      <c r="T15" s="37"/>
      <c r="U15" s="21"/>
      <c r="V15" s="37"/>
      <c r="W15" s="21"/>
    </row>
    <row r="16" ht="42" customHeight="1" spans="1:23">
      <c r="A16" s="144" t="s">
        <v>330</v>
      </c>
      <c r="B16" s="21">
        <v>311</v>
      </c>
      <c r="C16" s="144" t="s">
        <v>339</v>
      </c>
      <c r="D16" s="21" t="s">
        <v>70</v>
      </c>
      <c r="E16" s="144" t="s">
        <v>191</v>
      </c>
      <c r="F16" s="144" t="s">
        <v>192</v>
      </c>
      <c r="G16" s="144" t="s">
        <v>312</v>
      </c>
      <c r="H16" s="144" t="s">
        <v>313</v>
      </c>
      <c r="I16" s="180">
        <f t="shared" si="0"/>
        <v>4440000</v>
      </c>
      <c r="J16" s="180">
        <v>4440000</v>
      </c>
      <c r="K16" s="180">
        <v>4440000</v>
      </c>
      <c r="L16" s="145"/>
      <c r="M16" s="37"/>
      <c r="N16" s="37"/>
      <c r="O16" s="37"/>
      <c r="P16" s="37"/>
      <c r="Q16" s="37"/>
      <c r="R16" s="37"/>
      <c r="S16" s="37"/>
      <c r="T16" s="37"/>
      <c r="U16" s="21"/>
      <c r="V16" s="37"/>
      <c r="W16" s="21"/>
    </row>
    <row r="17" ht="42" customHeight="1" spans="1:23">
      <c r="A17" s="144" t="s">
        <v>330</v>
      </c>
      <c r="B17" s="21">
        <v>311</v>
      </c>
      <c r="C17" s="144" t="s">
        <v>340</v>
      </c>
      <c r="D17" s="21" t="s">
        <v>70</v>
      </c>
      <c r="E17" s="144" t="s">
        <v>191</v>
      </c>
      <c r="F17" s="144" t="s">
        <v>192</v>
      </c>
      <c r="G17" s="144" t="s">
        <v>329</v>
      </c>
      <c r="H17" s="144" t="s">
        <v>326</v>
      </c>
      <c r="I17" s="180">
        <f t="shared" si="0"/>
        <v>2000000</v>
      </c>
      <c r="J17" s="180">
        <v>2000000</v>
      </c>
      <c r="K17" s="180">
        <v>2000000</v>
      </c>
      <c r="L17" s="145"/>
      <c r="M17" s="37"/>
      <c r="N17" s="37"/>
      <c r="O17" s="37"/>
      <c r="P17" s="37"/>
      <c r="Q17" s="37"/>
      <c r="R17" s="37"/>
      <c r="S17" s="37"/>
      <c r="T17" s="37"/>
      <c r="U17" s="21"/>
      <c r="V17" s="37"/>
      <c r="W17" s="21"/>
    </row>
    <row r="18" ht="42" customHeight="1" spans="1:23">
      <c r="A18" s="144" t="s">
        <v>330</v>
      </c>
      <c r="B18" s="21">
        <v>311</v>
      </c>
      <c r="C18" s="144" t="s">
        <v>341</v>
      </c>
      <c r="D18" s="21" t="s">
        <v>70</v>
      </c>
      <c r="E18" s="144" t="s">
        <v>179</v>
      </c>
      <c r="F18" s="144" t="s">
        <v>180</v>
      </c>
      <c r="G18" s="144" t="s">
        <v>329</v>
      </c>
      <c r="H18" s="144" t="s">
        <v>326</v>
      </c>
      <c r="I18" s="180">
        <f t="shared" si="0"/>
        <v>2000000</v>
      </c>
      <c r="J18" s="180">
        <v>2000000</v>
      </c>
      <c r="K18" s="180">
        <v>2000000</v>
      </c>
      <c r="L18" s="145"/>
      <c r="M18" s="37"/>
      <c r="N18" s="37"/>
      <c r="O18" s="37"/>
      <c r="P18" s="37"/>
      <c r="Q18" s="37"/>
      <c r="R18" s="37"/>
      <c r="S18" s="37"/>
      <c r="T18" s="37"/>
      <c r="U18" s="21"/>
      <c r="V18" s="37"/>
      <c r="W18" s="21"/>
    </row>
    <row r="19" ht="42" customHeight="1" spans="1:23">
      <c r="A19" s="144" t="s">
        <v>330</v>
      </c>
      <c r="B19" s="21">
        <v>311</v>
      </c>
      <c r="C19" s="144" t="s">
        <v>342</v>
      </c>
      <c r="D19" s="21" t="s">
        <v>70</v>
      </c>
      <c r="E19" s="144" t="s">
        <v>179</v>
      </c>
      <c r="F19" s="144" t="s">
        <v>180</v>
      </c>
      <c r="G19" s="144" t="s">
        <v>329</v>
      </c>
      <c r="H19" s="144" t="s">
        <v>326</v>
      </c>
      <c r="I19" s="180">
        <f t="shared" si="0"/>
        <v>2000000</v>
      </c>
      <c r="J19" s="180">
        <v>2000000</v>
      </c>
      <c r="K19" s="180">
        <v>2000000</v>
      </c>
      <c r="L19" s="145"/>
      <c r="M19" s="37"/>
      <c r="N19" s="37"/>
      <c r="O19" s="37"/>
      <c r="P19" s="37"/>
      <c r="Q19" s="37"/>
      <c r="R19" s="37"/>
      <c r="S19" s="37"/>
      <c r="T19" s="37"/>
      <c r="U19" s="21"/>
      <c r="V19" s="37"/>
      <c r="W19" s="21"/>
    </row>
    <row r="20" ht="42" customHeight="1" spans="1:23">
      <c r="A20" s="144" t="s">
        <v>330</v>
      </c>
      <c r="B20" s="21">
        <v>311</v>
      </c>
      <c r="C20" s="144" t="s">
        <v>343</v>
      </c>
      <c r="D20" s="21" t="s">
        <v>70</v>
      </c>
      <c r="E20" s="144" t="s">
        <v>191</v>
      </c>
      <c r="F20" s="144" t="s">
        <v>192</v>
      </c>
      <c r="G20" s="144" t="s">
        <v>329</v>
      </c>
      <c r="H20" s="144" t="s">
        <v>326</v>
      </c>
      <c r="I20" s="180">
        <f t="shared" si="0"/>
        <v>2000000</v>
      </c>
      <c r="J20" s="180">
        <v>2000000</v>
      </c>
      <c r="K20" s="180">
        <v>2000000</v>
      </c>
      <c r="L20" s="145"/>
      <c r="M20" s="37"/>
      <c r="N20" s="37"/>
      <c r="O20" s="37"/>
      <c r="P20" s="37"/>
      <c r="Q20" s="37"/>
      <c r="R20" s="37"/>
      <c r="S20" s="37"/>
      <c r="T20" s="37"/>
      <c r="U20" s="21"/>
      <c r="V20" s="37"/>
      <c r="W20" s="21"/>
    </row>
    <row r="21" ht="42" customHeight="1" spans="1:23">
      <c r="A21" s="144" t="s">
        <v>330</v>
      </c>
      <c r="B21" s="21">
        <v>311</v>
      </c>
      <c r="C21" s="144" t="s">
        <v>344</v>
      </c>
      <c r="D21" s="21" t="s">
        <v>70</v>
      </c>
      <c r="E21" s="144" t="s">
        <v>179</v>
      </c>
      <c r="F21" s="144" t="s">
        <v>180</v>
      </c>
      <c r="G21" s="144" t="s">
        <v>329</v>
      </c>
      <c r="H21" s="144" t="s">
        <v>326</v>
      </c>
      <c r="I21" s="180">
        <f t="shared" si="0"/>
        <v>1000000</v>
      </c>
      <c r="J21" s="180">
        <v>1000000</v>
      </c>
      <c r="K21" s="180">
        <v>1000000</v>
      </c>
      <c r="L21" s="145"/>
      <c r="M21" s="37"/>
      <c r="N21" s="37"/>
      <c r="O21" s="37"/>
      <c r="P21" s="37"/>
      <c r="Q21" s="37"/>
      <c r="R21" s="37"/>
      <c r="S21" s="37"/>
      <c r="T21" s="37"/>
      <c r="U21" s="21"/>
      <c r="V21" s="37"/>
      <c r="W21" s="21"/>
    </row>
    <row r="22" ht="42" customHeight="1" spans="1:23">
      <c r="A22" s="144" t="s">
        <v>330</v>
      </c>
      <c r="B22" s="21">
        <v>311</v>
      </c>
      <c r="C22" s="144" t="s">
        <v>345</v>
      </c>
      <c r="D22" s="21" t="s">
        <v>70</v>
      </c>
      <c r="E22" s="144" t="s">
        <v>166</v>
      </c>
      <c r="F22" s="144" t="s">
        <v>167</v>
      </c>
      <c r="G22" s="144" t="s">
        <v>325</v>
      </c>
      <c r="H22" s="144" t="s">
        <v>326</v>
      </c>
      <c r="I22" s="180">
        <f t="shared" si="0"/>
        <v>26600000</v>
      </c>
      <c r="J22" s="180">
        <v>26600000</v>
      </c>
      <c r="K22" s="180">
        <v>26600000</v>
      </c>
      <c r="L22" s="145"/>
      <c r="M22" s="37"/>
      <c r="N22" s="37"/>
      <c r="O22" s="37"/>
      <c r="P22" s="37"/>
      <c r="Q22" s="37"/>
      <c r="R22" s="37"/>
      <c r="S22" s="37"/>
      <c r="T22" s="37"/>
      <c r="U22" s="21"/>
      <c r="V22" s="37"/>
      <c r="W22" s="21"/>
    </row>
    <row r="23" ht="42" customHeight="1" spans="1:23">
      <c r="A23" s="144" t="s">
        <v>330</v>
      </c>
      <c r="B23" s="21">
        <v>311</v>
      </c>
      <c r="C23" s="144" t="s">
        <v>346</v>
      </c>
      <c r="D23" s="21" t="s">
        <v>70</v>
      </c>
      <c r="E23" s="144" t="s">
        <v>187</v>
      </c>
      <c r="F23" s="144" t="s">
        <v>188</v>
      </c>
      <c r="G23" s="144" t="s">
        <v>325</v>
      </c>
      <c r="H23" s="144" t="s">
        <v>326</v>
      </c>
      <c r="I23" s="180">
        <f t="shared" si="0"/>
        <v>500000</v>
      </c>
      <c r="J23" s="180">
        <v>500000</v>
      </c>
      <c r="K23" s="180">
        <v>500000</v>
      </c>
      <c r="L23" s="145"/>
      <c r="M23" s="37"/>
      <c r="N23" s="37"/>
      <c r="O23" s="37"/>
      <c r="P23" s="37"/>
      <c r="Q23" s="37"/>
      <c r="R23" s="37"/>
      <c r="S23" s="37"/>
      <c r="T23" s="37"/>
      <c r="U23" s="21"/>
      <c r="V23" s="37"/>
      <c r="W23" s="21"/>
    </row>
    <row r="24" ht="42" customHeight="1" spans="1:23">
      <c r="A24" s="144" t="s">
        <v>330</v>
      </c>
      <c r="B24" s="21">
        <v>311</v>
      </c>
      <c r="C24" s="144" t="s">
        <v>347</v>
      </c>
      <c r="D24" s="21" t="s">
        <v>70</v>
      </c>
      <c r="E24" s="144" t="s">
        <v>179</v>
      </c>
      <c r="F24" s="144" t="s">
        <v>180</v>
      </c>
      <c r="G24" s="144" t="s">
        <v>325</v>
      </c>
      <c r="H24" s="144" t="s">
        <v>326</v>
      </c>
      <c r="I24" s="180">
        <f t="shared" si="0"/>
        <v>31616556.08</v>
      </c>
      <c r="J24" s="180">
        <v>31616556.08</v>
      </c>
      <c r="K24" s="180">
        <v>31616556.08</v>
      </c>
      <c r="L24" s="145"/>
      <c r="M24" s="37"/>
      <c r="N24" s="37"/>
      <c r="O24" s="37"/>
      <c r="P24" s="37"/>
      <c r="Q24" s="37"/>
      <c r="R24" s="37"/>
      <c r="S24" s="37"/>
      <c r="T24" s="37"/>
      <c r="U24" s="21"/>
      <c r="V24" s="37"/>
      <c r="W24" s="21"/>
    </row>
    <row r="25" ht="42" customHeight="1" spans="1:23">
      <c r="A25" s="144" t="s">
        <v>330</v>
      </c>
      <c r="B25" s="21">
        <v>311</v>
      </c>
      <c r="C25" s="144" t="s">
        <v>348</v>
      </c>
      <c r="D25" s="21" t="s">
        <v>70</v>
      </c>
      <c r="E25" s="144" t="s">
        <v>203</v>
      </c>
      <c r="F25" s="144" t="s">
        <v>204</v>
      </c>
      <c r="G25" s="144" t="s">
        <v>329</v>
      </c>
      <c r="H25" s="144" t="s">
        <v>326</v>
      </c>
      <c r="I25" s="180">
        <f t="shared" si="0"/>
        <v>4938800</v>
      </c>
      <c r="J25" s="180"/>
      <c r="K25" s="180"/>
      <c r="L25" s="145">
        <v>4938800</v>
      </c>
      <c r="M25" s="37"/>
      <c r="N25" s="37"/>
      <c r="O25" s="37"/>
      <c r="P25" s="37"/>
      <c r="Q25" s="37"/>
      <c r="R25" s="37"/>
      <c r="S25" s="37"/>
      <c r="T25" s="37"/>
      <c r="U25" s="21"/>
      <c r="V25" s="37"/>
      <c r="W25" s="21"/>
    </row>
    <row r="26" ht="42" customHeight="1" spans="1:23">
      <c r="A26" s="144" t="s">
        <v>330</v>
      </c>
      <c r="B26" s="21">
        <v>311</v>
      </c>
      <c r="C26" s="144" t="s">
        <v>349</v>
      </c>
      <c r="D26" s="21" t="s">
        <v>70</v>
      </c>
      <c r="E26" s="144" t="s">
        <v>191</v>
      </c>
      <c r="F26" s="144" t="s">
        <v>192</v>
      </c>
      <c r="G26" s="144" t="s">
        <v>332</v>
      </c>
      <c r="H26" s="144" t="s">
        <v>333</v>
      </c>
      <c r="I26" s="180">
        <f t="shared" si="0"/>
        <v>69172</v>
      </c>
      <c r="J26" s="180">
        <v>69172</v>
      </c>
      <c r="K26" s="180">
        <v>69172</v>
      </c>
      <c r="L26" s="145"/>
      <c r="M26" s="37"/>
      <c r="N26" s="37"/>
      <c r="O26" s="37"/>
      <c r="P26" s="37"/>
      <c r="Q26" s="37"/>
      <c r="R26" s="37"/>
      <c r="S26" s="37"/>
      <c r="T26" s="37"/>
      <c r="U26" s="21"/>
      <c r="V26" s="37"/>
      <c r="W26" s="21"/>
    </row>
    <row r="27" ht="42" customHeight="1" spans="1:23">
      <c r="A27" s="144" t="s">
        <v>330</v>
      </c>
      <c r="B27" s="21">
        <v>311</v>
      </c>
      <c r="C27" s="144" t="s">
        <v>350</v>
      </c>
      <c r="D27" s="21" t="s">
        <v>70</v>
      </c>
      <c r="E27" s="144" t="s">
        <v>199</v>
      </c>
      <c r="F27" s="144" t="s">
        <v>200</v>
      </c>
      <c r="G27" s="144" t="s">
        <v>325</v>
      </c>
      <c r="H27" s="144" t="s">
        <v>326</v>
      </c>
      <c r="I27" s="180">
        <f t="shared" si="0"/>
        <v>700000</v>
      </c>
      <c r="J27" s="180"/>
      <c r="K27" s="180"/>
      <c r="L27" s="145">
        <v>700000</v>
      </c>
      <c r="M27" s="37"/>
      <c r="N27" s="37"/>
      <c r="O27" s="37"/>
      <c r="P27" s="37"/>
      <c r="Q27" s="37"/>
      <c r="R27" s="37"/>
      <c r="S27" s="37"/>
      <c r="T27" s="37"/>
      <c r="U27" s="21"/>
      <c r="V27" s="37"/>
      <c r="W27" s="21"/>
    </row>
    <row r="28" ht="42" customHeight="1" spans="1:23">
      <c r="A28" s="144" t="s">
        <v>330</v>
      </c>
      <c r="B28" s="21">
        <v>311</v>
      </c>
      <c r="C28" s="144" t="s">
        <v>351</v>
      </c>
      <c r="D28" s="21" t="s">
        <v>70</v>
      </c>
      <c r="E28" s="144" t="s">
        <v>189</v>
      </c>
      <c r="F28" s="144" t="s">
        <v>190</v>
      </c>
      <c r="G28" s="144" t="s">
        <v>325</v>
      </c>
      <c r="H28" s="144" t="s">
        <v>326</v>
      </c>
      <c r="I28" s="180">
        <f t="shared" si="0"/>
        <v>260000</v>
      </c>
      <c r="J28" s="180">
        <v>260000</v>
      </c>
      <c r="K28" s="180">
        <v>260000</v>
      </c>
      <c r="L28" s="145"/>
      <c r="M28" s="37"/>
      <c r="N28" s="37"/>
      <c r="O28" s="37"/>
      <c r="P28" s="37"/>
      <c r="Q28" s="37"/>
      <c r="R28" s="37"/>
      <c r="S28" s="37"/>
      <c r="T28" s="37"/>
      <c r="U28" s="21"/>
      <c r="V28" s="37"/>
      <c r="W28" s="21"/>
    </row>
    <row r="29" ht="42" customHeight="1" spans="1:23">
      <c r="A29" s="144" t="s">
        <v>330</v>
      </c>
      <c r="B29" s="21">
        <v>311</v>
      </c>
      <c r="C29" s="144" t="s">
        <v>352</v>
      </c>
      <c r="D29" s="21" t="s">
        <v>70</v>
      </c>
      <c r="E29" s="144" t="s">
        <v>199</v>
      </c>
      <c r="F29" s="144" t="s">
        <v>200</v>
      </c>
      <c r="G29" s="144" t="s">
        <v>325</v>
      </c>
      <c r="H29" s="144" t="s">
        <v>326</v>
      </c>
      <c r="I29" s="180">
        <f t="shared" si="0"/>
        <v>837110.49</v>
      </c>
      <c r="J29" s="180"/>
      <c r="K29" s="180"/>
      <c r="L29" s="145">
        <v>837110.49</v>
      </c>
      <c r="M29" s="37"/>
      <c r="N29" s="37"/>
      <c r="O29" s="37"/>
      <c r="P29" s="37"/>
      <c r="Q29" s="37"/>
      <c r="R29" s="37"/>
      <c r="S29" s="37"/>
      <c r="T29" s="37"/>
      <c r="U29" s="21"/>
      <c r="V29" s="37"/>
      <c r="W29" s="21"/>
    </row>
    <row r="30" ht="42" customHeight="1" spans="1:23">
      <c r="A30" s="144" t="s">
        <v>323</v>
      </c>
      <c r="B30" s="21">
        <v>313</v>
      </c>
      <c r="C30" s="144" t="s">
        <v>353</v>
      </c>
      <c r="D30" s="21" t="s">
        <v>70</v>
      </c>
      <c r="E30" s="144" t="s">
        <v>199</v>
      </c>
      <c r="F30" s="144" t="s">
        <v>200</v>
      </c>
      <c r="G30" s="144" t="s">
        <v>329</v>
      </c>
      <c r="H30" s="144" t="s">
        <v>326</v>
      </c>
      <c r="I30" s="180">
        <f t="shared" si="0"/>
        <v>5000000</v>
      </c>
      <c r="J30" s="180"/>
      <c r="K30" s="180"/>
      <c r="L30" s="145">
        <v>5000000</v>
      </c>
      <c r="M30" s="37"/>
      <c r="N30" s="37"/>
      <c r="O30" s="37"/>
      <c r="P30" s="37"/>
      <c r="Q30" s="37"/>
      <c r="R30" s="37"/>
      <c r="S30" s="37"/>
      <c r="T30" s="37"/>
      <c r="U30" s="21"/>
      <c r="V30" s="37"/>
      <c r="W30" s="21"/>
    </row>
    <row r="31" ht="42" customHeight="1" spans="1:23">
      <c r="A31" s="144" t="s">
        <v>330</v>
      </c>
      <c r="B31" s="21">
        <v>311</v>
      </c>
      <c r="C31" s="144" t="s">
        <v>354</v>
      </c>
      <c r="D31" s="21" t="s">
        <v>70</v>
      </c>
      <c r="E31" s="144" t="s">
        <v>183</v>
      </c>
      <c r="F31" s="144" t="s">
        <v>184</v>
      </c>
      <c r="G31" s="144" t="s">
        <v>325</v>
      </c>
      <c r="H31" s="144" t="s">
        <v>326</v>
      </c>
      <c r="I31" s="180">
        <f t="shared" si="0"/>
        <v>500000</v>
      </c>
      <c r="J31" s="180">
        <v>500000</v>
      </c>
      <c r="K31" s="180">
        <v>500000</v>
      </c>
      <c r="L31" s="145"/>
      <c r="M31" s="37"/>
      <c r="N31" s="37"/>
      <c r="O31" s="37"/>
      <c r="P31" s="37"/>
      <c r="Q31" s="37"/>
      <c r="R31" s="37"/>
      <c r="S31" s="37"/>
      <c r="T31" s="37"/>
      <c r="U31" s="21"/>
      <c r="V31" s="37"/>
      <c r="W31" s="21"/>
    </row>
    <row r="32" ht="42" customHeight="1" spans="1:23">
      <c r="A32" s="144" t="s">
        <v>330</v>
      </c>
      <c r="B32" s="21">
        <v>311</v>
      </c>
      <c r="C32" s="144" t="s">
        <v>355</v>
      </c>
      <c r="D32" s="21" t="s">
        <v>70</v>
      </c>
      <c r="E32" s="144" t="s">
        <v>179</v>
      </c>
      <c r="F32" s="144" t="s">
        <v>180</v>
      </c>
      <c r="G32" s="144" t="s">
        <v>325</v>
      </c>
      <c r="H32" s="144" t="s">
        <v>326</v>
      </c>
      <c r="I32" s="180">
        <f t="shared" si="0"/>
        <v>500000</v>
      </c>
      <c r="J32" s="180">
        <v>500000</v>
      </c>
      <c r="K32" s="180">
        <v>500000</v>
      </c>
      <c r="L32" s="145"/>
      <c r="M32" s="37"/>
      <c r="N32" s="37"/>
      <c r="O32" s="37"/>
      <c r="P32" s="37"/>
      <c r="Q32" s="37"/>
      <c r="R32" s="37"/>
      <c r="S32" s="37"/>
      <c r="T32" s="37"/>
      <c r="U32" s="21"/>
      <c r="V32" s="37"/>
      <c r="W32" s="21"/>
    </row>
    <row r="33" ht="42" customHeight="1" spans="1:23">
      <c r="A33" s="144" t="s">
        <v>330</v>
      </c>
      <c r="B33" s="21">
        <v>311</v>
      </c>
      <c r="C33" s="144" t="s">
        <v>356</v>
      </c>
      <c r="D33" s="21" t="s">
        <v>70</v>
      </c>
      <c r="E33" s="144" t="s">
        <v>195</v>
      </c>
      <c r="F33" s="144" t="s">
        <v>196</v>
      </c>
      <c r="G33" s="144" t="s">
        <v>325</v>
      </c>
      <c r="H33" s="144" t="s">
        <v>326</v>
      </c>
      <c r="I33" s="180">
        <f t="shared" si="0"/>
        <v>357000</v>
      </c>
      <c r="J33" s="180">
        <v>357000</v>
      </c>
      <c r="K33" s="180">
        <v>357000</v>
      </c>
      <c r="L33" s="145"/>
      <c r="M33" s="37"/>
      <c r="N33" s="37"/>
      <c r="O33" s="37"/>
      <c r="P33" s="37"/>
      <c r="Q33" s="37"/>
      <c r="R33" s="37"/>
      <c r="S33" s="37"/>
      <c r="T33" s="37"/>
      <c r="U33" s="21"/>
      <c r="V33" s="37"/>
      <c r="W33" s="21"/>
    </row>
    <row r="34" ht="42" customHeight="1" spans="1:23">
      <c r="A34" s="144" t="s">
        <v>330</v>
      </c>
      <c r="B34" s="21">
        <v>311</v>
      </c>
      <c r="C34" s="144" t="s">
        <v>357</v>
      </c>
      <c r="D34" s="21" t="s">
        <v>70</v>
      </c>
      <c r="E34" s="144" t="s">
        <v>179</v>
      </c>
      <c r="F34" s="144" t="s">
        <v>180</v>
      </c>
      <c r="G34" s="144" t="s">
        <v>325</v>
      </c>
      <c r="H34" s="144" t="s">
        <v>326</v>
      </c>
      <c r="I34" s="180">
        <f t="shared" si="0"/>
        <v>200000</v>
      </c>
      <c r="J34" s="180">
        <v>200000</v>
      </c>
      <c r="K34" s="180">
        <v>200000</v>
      </c>
      <c r="L34" s="145"/>
      <c r="M34" s="37"/>
      <c r="N34" s="37"/>
      <c r="O34" s="37"/>
      <c r="P34" s="37"/>
      <c r="Q34" s="37"/>
      <c r="R34" s="37"/>
      <c r="S34" s="37"/>
      <c r="T34" s="37"/>
      <c r="U34" s="21"/>
      <c r="V34" s="37"/>
      <c r="W34" s="21"/>
    </row>
    <row r="35" ht="42" customHeight="1" spans="1:23">
      <c r="A35" s="144" t="s">
        <v>323</v>
      </c>
      <c r="B35" s="21">
        <v>313</v>
      </c>
      <c r="C35" s="144" t="s">
        <v>358</v>
      </c>
      <c r="D35" s="21" t="s">
        <v>70</v>
      </c>
      <c r="E35" s="144" t="s">
        <v>181</v>
      </c>
      <c r="F35" s="144" t="s">
        <v>182</v>
      </c>
      <c r="G35" s="144" t="s">
        <v>329</v>
      </c>
      <c r="H35" s="144" t="s">
        <v>326</v>
      </c>
      <c r="I35" s="180">
        <f t="shared" si="0"/>
        <v>8452000</v>
      </c>
      <c r="J35" s="180">
        <v>8452000</v>
      </c>
      <c r="K35" s="180">
        <v>8452000</v>
      </c>
      <c r="L35" s="145"/>
      <c r="M35" s="37"/>
      <c r="N35" s="37"/>
      <c r="O35" s="37"/>
      <c r="P35" s="37"/>
      <c r="Q35" s="37"/>
      <c r="R35" s="37"/>
      <c r="S35" s="37"/>
      <c r="T35" s="37"/>
      <c r="U35" s="21"/>
      <c r="V35" s="37"/>
      <c r="W35" s="21"/>
    </row>
    <row r="36" ht="42" customHeight="1" spans="1:23">
      <c r="A36" s="144" t="s">
        <v>330</v>
      </c>
      <c r="B36" s="21">
        <v>311</v>
      </c>
      <c r="C36" s="144" t="s">
        <v>359</v>
      </c>
      <c r="D36" s="21" t="s">
        <v>70</v>
      </c>
      <c r="E36" s="144" t="s">
        <v>205</v>
      </c>
      <c r="F36" s="144" t="s">
        <v>200</v>
      </c>
      <c r="G36" s="144" t="s">
        <v>329</v>
      </c>
      <c r="H36" s="144" t="s">
        <v>326</v>
      </c>
      <c r="I36" s="180">
        <f t="shared" si="0"/>
        <v>1212.73</v>
      </c>
      <c r="J36" s="180"/>
      <c r="K36" s="180"/>
      <c r="L36" s="145">
        <v>1212.73</v>
      </c>
      <c r="M36" s="37"/>
      <c r="N36" s="37"/>
      <c r="O36" s="37"/>
      <c r="P36" s="37"/>
      <c r="Q36" s="37"/>
      <c r="R36" s="37"/>
      <c r="S36" s="37"/>
      <c r="T36" s="37"/>
      <c r="U36" s="21"/>
      <c r="V36" s="37"/>
      <c r="W36" s="21"/>
    </row>
    <row r="37" ht="42" customHeight="1" spans="1:23">
      <c r="A37" s="144" t="s">
        <v>323</v>
      </c>
      <c r="B37" s="21">
        <v>313</v>
      </c>
      <c r="C37" s="144" t="s">
        <v>360</v>
      </c>
      <c r="D37" s="21" t="s">
        <v>70</v>
      </c>
      <c r="E37" s="144" t="s">
        <v>181</v>
      </c>
      <c r="F37" s="144" t="s">
        <v>182</v>
      </c>
      <c r="G37" s="144" t="s">
        <v>329</v>
      </c>
      <c r="H37" s="144" t="s">
        <v>326</v>
      </c>
      <c r="I37" s="180">
        <f t="shared" si="0"/>
        <v>2000</v>
      </c>
      <c r="J37" s="180">
        <v>2000</v>
      </c>
      <c r="K37" s="180">
        <v>2000</v>
      </c>
      <c r="L37" s="145"/>
      <c r="M37" s="37"/>
      <c r="N37" s="37"/>
      <c r="O37" s="37"/>
      <c r="P37" s="37"/>
      <c r="Q37" s="37"/>
      <c r="R37" s="37"/>
      <c r="S37" s="37"/>
      <c r="T37" s="37"/>
      <c r="U37" s="21"/>
      <c r="V37" s="37"/>
      <c r="W37" s="21"/>
    </row>
    <row r="38" s="1" customFormat="1" ht="18.75" customHeight="1" spans="1:23">
      <c r="A38" s="173" t="s">
        <v>212</v>
      </c>
      <c r="B38" s="174"/>
      <c r="C38" s="174"/>
      <c r="D38" s="174"/>
      <c r="E38" s="174"/>
      <c r="F38" s="174"/>
      <c r="G38" s="174"/>
      <c r="H38" s="175"/>
      <c r="I38" s="127">
        <f>SUM(I10:I37)</f>
        <v>104464823.3</v>
      </c>
      <c r="J38" s="127">
        <f>SUM(J10:J37)</f>
        <v>92987700.08</v>
      </c>
      <c r="K38" s="127">
        <f>SUM(K10:K37)</f>
        <v>92987700.08</v>
      </c>
      <c r="L38" s="127">
        <f>SUM(L10:L37)</f>
        <v>11477123.22</v>
      </c>
      <c r="M38" s="127"/>
      <c r="N38" s="127"/>
      <c r="O38" s="127"/>
      <c r="P38" s="127"/>
      <c r="Q38" s="127"/>
      <c r="R38" s="127"/>
      <c r="S38" s="127"/>
      <c r="T38" s="127"/>
      <c r="U38" s="127"/>
      <c r="V38" s="127"/>
      <c r="W38" s="127"/>
    </row>
  </sheetData>
  <mergeCells count="28">
    <mergeCell ref="A3:W3"/>
    <mergeCell ref="A4:H4"/>
    <mergeCell ref="J5:M5"/>
    <mergeCell ref="N5:P5"/>
    <mergeCell ref="R5:W5"/>
    <mergeCell ref="A38:H3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8"/>
  <sheetViews>
    <sheetView showZeros="0" workbookViewId="0">
      <pane ySplit="1" topLeftCell="A38" activePane="bottomLeft" state="frozen"/>
      <selection/>
      <selection pane="bottomLeft" activeCell="M12" sqref="M12"/>
    </sheetView>
  </sheetViews>
  <sheetFormatPr defaultColWidth="9.14166666666667" defaultRowHeight="12" customHeight="1"/>
  <cols>
    <col min="1" max="1" width="10.375" customWidth="1"/>
    <col min="2" max="2" width="24.875" customWidth="1"/>
    <col min="3" max="3" width="13.125" customWidth="1"/>
    <col min="4" max="4" width="11.25" customWidth="1"/>
    <col min="5" max="5" width="24.5" customWidth="1"/>
    <col min="6" max="6" width="16.375" customWidth="1"/>
    <col min="7" max="7" width="7.5" customWidth="1"/>
    <col min="8" max="10" width="8.875" customWidth="1"/>
  </cols>
  <sheetData>
    <row r="1" ht="13.5" spans="1:10">
      <c r="A1" s="2"/>
      <c r="B1" s="2"/>
      <c r="C1" s="2"/>
      <c r="D1" s="2"/>
      <c r="E1" s="2"/>
      <c r="F1" s="2"/>
      <c r="G1" s="2"/>
      <c r="H1" s="2"/>
      <c r="I1" s="2"/>
      <c r="J1" s="2"/>
    </row>
    <row r="2" ht="18" customHeight="1" spans="10:10">
      <c r="J2" s="4" t="s">
        <v>361</v>
      </c>
    </row>
    <row r="3" ht="39.75" customHeight="1" spans="1:10">
      <c r="A3" s="66" t="str">
        <f>"2025"&amp;"年部门项目支出绩效目标表"</f>
        <v>2025年部门项目支出绩效目标表</v>
      </c>
      <c r="B3" s="5"/>
      <c r="C3" s="5"/>
      <c r="D3" s="5"/>
      <c r="E3" s="5"/>
      <c r="F3" s="67"/>
      <c r="G3" s="5"/>
      <c r="H3" s="67"/>
      <c r="I3" s="67"/>
      <c r="J3" s="5"/>
    </row>
    <row r="4" ht="17.25" customHeight="1" spans="1:1">
      <c r="A4" s="6" t="s">
        <v>1</v>
      </c>
    </row>
    <row r="5" s="148" customFormat="1" ht="44.25" customHeight="1" spans="1:10">
      <c r="A5" s="149" t="s">
        <v>224</v>
      </c>
      <c r="B5" s="149" t="s">
        <v>362</v>
      </c>
      <c r="C5" s="149" t="s">
        <v>363</v>
      </c>
      <c r="D5" s="149" t="s">
        <v>364</v>
      </c>
      <c r="E5" s="149" t="s">
        <v>365</v>
      </c>
      <c r="F5" s="150" t="s">
        <v>366</v>
      </c>
      <c r="G5" s="149" t="s">
        <v>367</v>
      </c>
      <c r="H5" s="150" t="s">
        <v>368</v>
      </c>
      <c r="I5" s="150" t="s">
        <v>369</v>
      </c>
      <c r="J5" s="149" t="s">
        <v>370</v>
      </c>
    </row>
    <row r="6" s="148" customFormat="1" ht="14.25" customHeight="1" spans="1:10">
      <c r="A6" s="149">
        <v>1</v>
      </c>
      <c r="B6" s="149">
        <v>2</v>
      </c>
      <c r="C6" s="149">
        <v>3</v>
      </c>
      <c r="D6" s="149">
        <v>4</v>
      </c>
      <c r="E6" s="149">
        <v>5</v>
      </c>
      <c r="F6" s="150">
        <v>6</v>
      </c>
      <c r="G6" s="149">
        <v>7</v>
      </c>
      <c r="H6" s="150">
        <v>8</v>
      </c>
      <c r="I6" s="150">
        <v>9</v>
      </c>
      <c r="J6" s="149">
        <v>10</v>
      </c>
    </row>
    <row r="7" s="148" customFormat="1" ht="24" customHeight="1" spans="1:10">
      <c r="A7" s="151" t="s">
        <v>371</v>
      </c>
      <c r="B7" s="151" t="s">
        <v>372</v>
      </c>
      <c r="C7" s="152" t="s">
        <v>373</v>
      </c>
      <c r="D7" s="153" t="s">
        <v>374</v>
      </c>
      <c r="E7" s="154" t="s">
        <v>375</v>
      </c>
      <c r="F7" s="155" t="s">
        <v>376</v>
      </c>
      <c r="G7" s="156">
        <v>2660</v>
      </c>
      <c r="H7" s="155" t="s">
        <v>377</v>
      </c>
      <c r="I7" s="155" t="s">
        <v>378</v>
      </c>
      <c r="J7" s="156"/>
    </row>
    <row r="8" s="148" customFormat="1" ht="21" customHeight="1" spans="1:10">
      <c r="A8" s="151"/>
      <c r="B8" s="151"/>
      <c r="C8" s="157"/>
      <c r="D8" s="153"/>
      <c r="E8" s="154" t="s">
        <v>379</v>
      </c>
      <c r="F8" s="155" t="s">
        <v>376</v>
      </c>
      <c r="G8" s="156">
        <v>1.3</v>
      </c>
      <c r="H8" s="158" t="s">
        <v>380</v>
      </c>
      <c r="I8" s="155" t="s">
        <v>378</v>
      </c>
      <c r="J8" s="156"/>
    </row>
    <row r="9" s="148" customFormat="1" ht="26" customHeight="1" spans="1:10">
      <c r="A9" s="151"/>
      <c r="B9" s="151"/>
      <c r="C9" s="157"/>
      <c r="D9" s="153"/>
      <c r="E9" s="154" t="s">
        <v>381</v>
      </c>
      <c r="F9" s="155" t="s">
        <v>382</v>
      </c>
      <c r="G9" s="156">
        <v>10</v>
      </c>
      <c r="H9" s="159" t="s">
        <v>383</v>
      </c>
      <c r="I9" s="155" t="s">
        <v>378</v>
      </c>
      <c r="J9" s="156"/>
    </row>
    <row r="10" s="148" customFormat="1" spans="1:10">
      <c r="A10" s="151"/>
      <c r="B10" s="151"/>
      <c r="C10" s="157"/>
      <c r="D10" s="153" t="s">
        <v>384</v>
      </c>
      <c r="E10" s="154" t="s">
        <v>385</v>
      </c>
      <c r="F10" s="155" t="s">
        <v>382</v>
      </c>
      <c r="G10" s="160">
        <v>0.99</v>
      </c>
      <c r="H10" s="155" t="s">
        <v>386</v>
      </c>
      <c r="I10" s="155" t="s">
        <v>387</v>
      </c>
      <c r="J10" s="156"/>
    </row>
    <row r="11" s="148" customFormat="1" ht="36" spans="1:10">
      <c r="A11" s="151"/>
      <c r="B11" s="151"/>
      <c r="C11" s="161"/>
      <c r="D11" s="153" t="s">
        <v>388</v>
      </c>
      <c r="E11" s="154" t="s">
        <v>389</v>
      </c>
      <c r="F11" s="155" t="s">
        <v>376</v>
      </c>
      <c r="G11" s="162">
        <v>3562</v>
      </c>
      <c r="H11" s="155" t="s">
        <v>377</v>
      </c>
      <c r="I11" s="155" t="s">
        <v>378</v>
      </c>
      <c r="J11" s="156"/>
    </row>
    <row r="12" s="148" customFormat="1" ht="24" spans="1:10">
      <c r="A12" s="151"/>
      <c r="B12" s="151"/>
      <c r="C12" s="163" t="s">
        <v>390</v>
      </c>
      <c r="D12" s="153" t="s">
        <v>390</v>
      </c>
      <c r="E12" s="154" t="s">
        <v>391</v>
      </c>
      <c r="F12" s="155" t="s">
        <v>376</v>
      </c>
      <c r="G12" s="164" t="s">
        <v>392</v>
      </c>
      <c r="H12" s="155" t="s">
        <v>393</v>
      </c>
      <c r="I12" s="155" t="s">
        <v>378</v>
      </c>
      <c r="J12" s="156"/>
    </row>
    <row r="13" s="148" customFormat="1" ht="24" spans="1:10">
      <c r="A13" s="151"/>
      <c r="B13" s="151"/>
      <c r="C13" s="163" t="s">
        <v>394</v>
      </c>
      <c r="D13" s="153" t="s">
        <v>395</v>
      </c>
      <c r="E13" s="154" t="s">
        <v>396</v>
      </c>
      <c r="F13" s="155" t="s">
        <v>382</v>
      </c>
      <c r="G13" s="165">
        <v>0.98</v>
      </c>
      <c r="H13" s="155" t="s">
        <v>386</v>
      </c>
      <c r="I13" s="155" t="s">
        <v>387</v>
      </c>
      <c r="J13" s="156"/>
    </row>
    <row r="14" s="148" customFormat="1" ht="24" spans="1:10">
      <c r="A14" s="166"/>
      <c r="B14" s="151"/>
      <c r="C14" s="163" t="s">
        <v>397</v>
      </c>
      <c r="D14" s="153" t="s">
        <v>398</v>
      </c>
      <c r="E14" s="154" t="s">
        <v>399</v>
      </c>
      <c r="F14" s="155" t="s">
        <v>382</v>
      </c>
      <c r="G14" s="165">
        <v>0.98</v>
      </c>
      <c r="H14" s="155" t="s">
        <v>386</v>
      </c>
      <c r="I14" s="155" t="s">
        <v>387</v>
      </c>
      <c r="J14" s="156"/>
    </row>
    <row r="15" s="148" customFormat="1" ht="36" spans="1:10">
      <c r="A15" s="151" t="s">
        <v>180</v>
      </c>
      <c r="B15" s="151" t="s">
        <v>400</v>
      </c>
      <c r="C15" s="152" t="s">
        <v>373</v>
      </c>
      <c r="D15" s="153" t="s">
        <v>374</v>
      </c>
      <c r="E15" s="154" t="s">
        <v>401</v>
      </c>
      <c r="F15" s="167" t="s">
        <v>376</v>
      </c>
      <c r="G15" s="156">
        <v>5742.47</v>
      </c>
      <c r="H15" s="155" t="s">
        <v>377</v>
      </c>
      <c r="I15" s="155" t="s">
        <v>378</v>
      </c>
      <c r="J15" s="155"/>
    </row>
    <row r="16" s="148" customFormat="1" ht="24" spans="1:10">
      <c r="A16" s="151"/>
      <c r="B16" s="151"/>
      <c r="C16" s="157"/>
      <c r="D16" s="153"/>
      <c r="E16" s="154" t="s">
        <v>402</v>
      </c>
      <c r="F16" s="167" t="s">
        <v>376</v>
      </c>
      <c r="G16" s="156">
        <v>6</v>
      </c>
      <c r="H16" s="155" t="s">
        <v>383</v>
      </c>
      <c r="I16" s="155" t="s">
        <v>378</v>
      </c>
      <c r="J16" s="171"/>
    </row>
    <row r="17" s="148" customFormat="1" ht="36" spans="1:10">
      <c r="A17" s="151"/>
      <c r="B17" s="151"/>
      <c r="C17" s="157"/>
      <c r="D17" s="153"/>
      <c r="E17" s="154" t="s">
        <v>403</v>
      </c>
      <c r="F17" s="167" t="s">
        <v>376</v>
      </c>
      <c r="G17" s="156">
        <v>2653</v>
      </c>
      <c r="H17" s="155" t="s">
        <v>404</v>
      </c>
      <c r="I17" s="155" t="s">
        <v>378</v>
      </c>
      <c r="J17" s="171"/>
    </row>
    <row r="18" s="148" customFormat="1" ht="24" spans="1:10">
      <c r="A18" s="151"/>
      <c r="B18" s="151"/>
      <c r="C18" s="157"/>
      <c r="D18" s="153"/>
      <c r="E18" s="154" t="s">
        <v>405</v>
      </c>
      <c r="F18" s="167" t="s">
        <v>376</v>
      </c>
      <c r="G18" s="156">
        <v>89</v>
      </c>
      <c r="H18" s="155" t="s">
        <v>406</v>
      </c>
      <c r="I18" s="155" t="s">
        <v>378</v>
      </c>
      <c r="J18" s="171"/>
    </row>
    <row r="19" s="148" customFormat="1" spans="1:10">
      <c r="A19" s="151"/>
      <c r="B19" s="151"/>
      <c r="C19" s="157"/>
      <c r="D19" s="153"/>
      <c r="E19" s="154" t="s">
        <v>407</v>
      </c>
      <c r="F19" s="155" t="s">
        <v>376</v>
      </c>
      <c r="G19" s="156">
        <v>1200</v>
      </c>
      <c r="H19" s="155" t="s">
        <v>408</v>
      </c>
      <c r="I19" s="155" t="s">
        <v>378</v>
      </c>
      <c r="J19" s="156"/>
    </row>
    <row r="20" s="148" customFormat="1" ht="22" customHeight="1" spans="1:10">
      <c r="A20" s="151"/>
      <c r="B20" s="151"/>
      <c r="C20" s="161"/>
      <c r="D20" s="153" t="s">
        <v>384</v>
      </c>
      <c r="E20" s="154" t="s">
        <v>409</v>
      </c>
      <c r="F20" s="155" t="s">
        <v>376</v>
      </c>
      <c r="G20" s="160">
        <v>0.99</v>
      </c>
      <c r="H20" s="155" t="s">
        <v>386</v>
      </c>
      <c r="I20" s="155" t="s">
        <v>387</v>
      </c>
      <c r="J20" s="156"/>
    </row>
    <row r="21" s="148" customFormat="1" ht="22" customHeight="1" spans="1:10">
      <c r="A21" s="151"/>
      <c r="B21" s="151"/>
      <c r="C21" s="163" t="s">
        <v>390</v>
      </c>
      <c r="D21" s="168" t="s">
        <v>390</v>
      </c>
      <c r="E21" s="154" t="s">
        <v>391</v>
      </c>
      <c r="F21" s="155" t="s">
        <v>376</v>
      </c>
      <c r="G21" s="164" t="s">
        <v>392</v>
      </c>
      <c r="H21" s="155" t="s">
        <v>393</v>
      </c>
      <c r="I21" s="155" t="s">
        <v>378</v>
      </c>
      <c r="J21" s="156"/>
    </row>
    <row r="22" s="148" customFormat="1" ht="22" customHeight="1" spans="1:10">
      <c r="A22" s="151"/>
      <c r="B22" s="151"/>
      <c r="C22" s="163" t="s">
        <v>394</v>
      </c>
      <c r="D22" s="168" t="s">
        <v>395</v>
      </c>
      <c r="E22" s="154" t="s">
        <v>410</v>
      </c>
      <c r="F22" s="155" t="s">
        <v>382</v>
      </c>
      <c r="G22" s="165">
        <v>0.98</v>
      </c>
      <c r="H22" s="155" t="s">
        <v>386</v>
      </c>
      <c r="I22" s="155" t="s">
        <v>387</v>
      </c>
      <c r="J22" s="156"/>
    </row>
    <row r="23" s="148" customFormat="1" ht="22" customHeight="1" spans="1:10">
      <c r="A23" s="151"/>
      <c r="B23" s="151"/>
      <c r="C23" s="163" t="s">
        <v>397</v>
      </c>
      <c r="D23" s="168" t="s">
        <v>398</v>
      </c>
      <c r="E23" s="154" t="s">
        <v>411</v>
      </c>
      <c r="F23" s="155" t="s">
        <v>382</v>
      </c>
      <c r="G23" s="165">
        <v>0.98</v>
      </c>
      <c r="H23" s="155" t="s">
        <v>386</v>
      </c>
      <c r="I23" s="155" t="s">
        <v>387</v>
      </c>
      <c r="J23" s="156"/>
    </row>
    <row r="24" s="148" customFormat="1" spans="1:10">
      <c r="A24" s="151" t="s">
        <v>412</v>
      </c>
      <c r="B24" s="151" t="s">
        <v>413</v>
      </c>
      <c r="C24" s="151" t="s">
        <v>373</v>
      </c>
      <c r="D24" s="153" t="s">
        <v>374</v>
      </c>
      <c r="E24" s="154" t="s">
        <v>414</v>
      </c>
      <c r="F24" s="155" t="s">
        <v>382</v>
      </c>
      <c r="G24" s="163">
        <v>16</v>
      </c>
      <c r="H24" s="158" t="s">
        <v>383</v>
      </c>
      <c r="I24" s="155" t="s">
        <v>378</v>
      </c>
      <c r="J24" s="163"/>
    </row>
    <row r="25" s="148" customFormat="1" ht="19" customHeight="1" spans="1:10">
      <c r="A25" s="151"/>
      <c r="B25" s="151"/>
      <c r="C25" s="151"/>
      <c r="D25" s="153"/>
      <c r="E25" s="154" t="s">
        <v>401</v>
      </c>
      <c r="F25" s="155" t="s">
        <v>382</v>
      </c>
      <c r="G25" s="163">
        <v>120</v>
      </c>
      <c r="H25" s="158" t="s">
        <v>377</v>
      </c>
      <c r="I25" s="155" t="s">
        <v>378</v>
      </c>
      <c r="J25" s="163"/>
    </row>
    <row r="26" s="148" customFormat="1" spans="1:10">
      <c r="A26" s="151"/>
      <c r="B26" s="151"/>
      <c r="C26" s="151"/>
      <c r="D26" s="153"/>
      <c r="E26" s="154" t="s">
        <v>415</v>
      </c>
      <c r="F26" s="155" t="s">
        <v>382</v>
      </c>
      <c r="G26" s="163">
        <v>3</v>
      </c>
      <c r="H26" s="155" t="s">
        <v>416</v>
      </c>
      <c r="I26" s="155" t="s">
        <v>378</v>
      </c>
      <c r="J26" s="163"/>
    </row>
    <row r="27" s="148" customFormat="1" spans="1:10">
      <c r="A27" s="151"/>
      <c r="B27" s="151"/>
      <c r="C27" s="151"/>
      <c r="D27" s="153"/>
      <c r="E27" s="154" t="s">
        <v>417</v>
      </c>
      <c r="F27" s="155" t="s">
        <v>382</v>
      </c>
      <c r="G27" s="163">
        <v>6</v>
      </c>
      <c r="H27" s="155" t="s">
        <v>416</v>
      </c>
      <c r="I27" s="155" t="s">
        <v>378</v>
      </c>
      <c r="J27" s="163"/>
    </row>
    <row r="28" s="148" customFormat="1" ht="58" customHeight="1" spans="1:10">
      <c r="A28" s="151"/>
      <c r="B28" s="151"/>
      <c r="C28" s="151"/>
      <c r="D28" s="153"/>
      <c r="E28" s="154" t="s">
        <v>418</v>
      </c>
      <c r="F28" s="167" t="s">
        <v>382</v>
      </c>
      <c r="G28" s="164">
        <v>10</v>
      </c>
      <c r="H28" s="158" t="s">
        <v>404</v>
      </c>
      <c r="I28" s="167" t="s">
        <v>378</v>
      </c>
      <c r="J28" s="164"/>
    </row>
    <row r="29" s="148" customFormat="1" spans="1:10">
      <c r="A29" s="151"/>
      <c r="B29" s="151"/>
      <c r="C29" s="151"/>
      <c r="D29" s="153"/>
      <c r="E29" s="154" t="s">
        <v>419</v>
      </c>
      <c r="F29" s="155" t="s">
        <v>382</v>
      </c>
      <c r="G29" s="164">
        <v>3</v>
      </c>
      <c r="H29" s="155" t="s">
        <v>416</v>
      </c>
      <c r="I29" s="155" t="s">
        <v>378</v>
      </c>
      <c r="J29" s="164"/>
    </row>
    <row r="30" s="148" customFormat="1" ht="37" customHeight="1" spans="1:10">
      <c r="A30" s="151"/>
      <c r="B30" s="151"/>
      <c r="C30" s="151"/>
      <c r="D30" s="153"/>
      <c r="E30" s="154" t="s">
        <v>420</v>
      </c>
      <c r="F30" s="155" t="s">
        <v>382</v>
      </c>
      <c r="G30" s="165">
        <v>0.99</v>
      </c>
      <c r="H30" s="155" t="s">
        <v>386</v>
      </c>
      <c r="I30" s="155" t="s">
        <v>387</v>
      </c>
      <c r="J30" s="164"/>
    </row>
    <row r="31" s="148" customFormat="1" spans="1:10">
      <c r="A31" s="151"/>
      <c r="B31" s="151"/>
      <c r="C31" s="151"/>
      <c r="D31" s="153"/>
      <c r="E31" s="154" t="s">
        <v>421</v>
      </c>
      <c r="F31" s="155" t="s">
        <v>376</v>
      </c>
      <c r="G31" s="164">
        <v>259</v>
      </c>
      <c r="H31" s="155" t="s">
        <v>377</v>
      </c>
      <c r="I31" s="155" t="s">
        <v>378</v>
      </c>
      <c r="J31" s="164"/>
    </row>
    <row r="32" s="148" customFormat="1" ht="40" customHeight="1" spans="1:10">
      <c r="A32" s="151"/>
      <c r="B32" s="151"/>
      <c r="C32" s="164" t="s">
        <v>390</v>
      </c>
      <c r="D32" s="168" t="s">
        <v>390</v>
      </c>
      <c r="E32" s="154" t="s">
        <v>391</v>
      </c>
      <c r="F32" s="155" t="s">
        <v>376</v>
      </c>
      <c r="G32" s="164" t="s">
        <v>392</v>
      </c>
      <c r="H32" s="155" t="s">
        <v>393</v>
      </c>
      <c r="I32" s="155" t="s">
        <v>378</v>
      </c>
      <c r="J32" s="164"/>
    </row>
    <row r="33" s="148" customFormat="1" ht="19" customHeight="1" spans="1:10">
      <c r="A33" s="151"/>
      <c r="B33" s="151"/>
      <c r="C33" s="164" t="s">
        <v>394</v>
      </c>
      <c r="D33" s="168" t="s">
        <v>395</v>
      </c>
      <c r="E33" s="154" t="s">
        <v>422</v>
      </c>
      <c r="F33" s="155" t="s">
        <v>382</v>
      </c>
      <c r="G33" s="165">
        <v>0.98</v>
      </c>
      <c r="H33" s="155" t="s">
        <v>386</v>
      </c>
      <c r="I33" s="155" t="s">
        <v>387</v>
      </c>
      <c r="J33" s="164"/>
    </row>
    <row r="34" s="148" customFormat="1" ht="19" customHeight="1" spans="1:10">
      <c r="A34" s="151"/>
      <c r="B34" s="151"/>
      <c r="C34" s="164" t="s">
        <v>423</v>
      </c>
      <c r="D34" s="168" t="s">
        <v>398</v>
      </c>
      <c r="E34" s="154" t="s">
        <v>424</v>
      </c>
      <c r="F34" s="155" t="s">
        <v>382</v>
      </c>
      <c r="G34" s="165">
        <v>0.98</v>
      </c>
      <c r="H34" s="155" t="s">
        <v>386</v>
      </c>
      <c r="I34" s="155" t="s">
        <v>387</v>
      </c>
      <c r="J34" s="164"/>
    </row>
    <row r="35" s="148" customFormat="1" spans="1:10">
      <c r="A35" s="151" t="s">
        <v>425</v>
      </c>
      <c r="B35" s="151" t="s">
        <v>426</v>
      </c>
      <c r="C35" s="151" t="s">
        <v>373</v>
      </c>
      <c r="D35" s="153" t="s">
        <v>374</v>
      </c>
      <c r="E35" s="154" t="s">
        <v>401</v>
      </c>
      <c r="F35" s="155" t="s">
        <v>376</v>
      </c>
      <c r="G35" s="156">
        <v>250</v>
      </c>
      <c r="H35" s="155" t="s">
        <v>377</v>
      </c>
      <c r="I35" s="155" t="s">
        <v>378</v>
      </c>
      <c r="J35" s="156"/>
    </row>
    <row r="36" s="148" customFormat="1" ht="24" spans="1:10">
      <c r="A36" s="151"/>
      <c r="B36" s="151"/>
      <c r="C36" s="151"/>
      <c r="D36" s="153"/>
      <c r="E36" s="154" t="s">
        <v>427</v>
      </c>
      <c r="F36" s="155" t="s">
        <v>382</v>
      </c>
      <c r="G36" s="156">
        <v>8</v>
      </c>
      <c r="H36" s="155" t="s">
        <v>428</v>
      </c>
      <c r="I36" s="155" t="s">
        <v>378</v>
      </c>
      <c r="J36" s="156"/>
    </row>
    <row r="37" s="148" customFormat="1" spans="1:10">
      <c r="A37" s="151"/>
      <c r="B37" s="151"/>
      <c r="C37" s="151"/>
      <c r="D37" s="168" t="s">
        <v>384</v>
      </c>
      <c r="E37" s="154" t="s">
        <v>409</v>
      </c>
      <c r="F37" s="155" t="s">
        <v>376</v>
      </c>
      <c r="G37" s="160">
        <v>0.99</v>
      </c>
      <c r="H37" s="155" t="s">
        <v>386</v>
      </c>
      <c r="I37" s="155" t="s">
        <v>387</v>
      </c>
      <c r="J37" s="156"/>
    </row>
    <row r="38" s="148" customFormat="1" ht="24" customHeight="1" spans="1:10">
      <c r="A38" s="151"/>
      <c r="B38" s="151"/>
      <c r="C38" s="151"/>
      <c r="D38" s="168" t="s">
        <v>388</v>
      </c>
      <c r="E38" s="154" t="s">
        <v>429</v>
      </c>
      <c r="F38" s="155" t="s">
        <v>376</v>
      </c>
      <c r="G38" s="156">
        <v>86</v>
      </c>
      <c r="H38" s="159" t="s">
        <v>377</v>
      </c>
      <c r="I38" s="155" t="s">
        <v>378</v>
      </c>
      <c r="J38" s="156"/>
    </row>
    <row r="39" s="148" customFormat="1" ht="39" customHeight="1" spans="1:10">
      <c r="A39" s="151"/>
      <c r="B39" s="151"/>
      <c r="C39" s="164" t="s">
        <v>390</v>
      </c>
      <c r="D39" s="168" t="s">
        <v>390</v>
      </c>
      <c r="E39" s="154" t="s">
        <v>391</v>
      </c>
      <c r="F39" s="155" t="s">
        <v>376</v>
      </c>
      <c r="G39" s="164" t="s">
        <v>392</v>
      </c>
      <c r="H39" s="155" t="s">
        <v>393</v>
      </c>
      <c r="I39" s="155" t="s">
        <v>378</v>
      </c>
      <c r="J39" s="156"/>
    </row>
    <row r="40" s="148" customFormat="1" ht="25" customHeight="1" spans="1:10">
      <c r="A40" s="151"/>
      <c r="B40" s="151"/>
      <c r="C40" s="169" t="s">
        <v>397</v>
      </c>
      <c r="D40" s="168" t="s">
        <v>398</v>
      </c>
      <c r="E40" s="154" t="s">
        <v>411</v>
      </c>
      <c r="F40" s="155" t="s">
        <v>382</v>
      </c>
      <c r="G40" s="165">
        <v>0.98</v>
      </c>
      <c r="H40" s="155" t="s">
        <v>386</v>
      </c>
      <c r="I40" s="155" t="s">
        <v>387</v>
      </c>
      <c r="J40" s="156"/>
    </row>
    <row r="41" s="148" customFormat="1" ht="18" customHeight="1" spans="1:10">
      <c r="A41" s="151" t="s">
        <v>430</v>
      </c>
      <c r="B41" s="151" t="s">
        <v>431</v>
      </c>
      <c r="C41" s="151" t="s">
        <v>373</v>
      </c>
      <c r="D41" s="153" t="s">
        <v>374</v>
      </c>
      <c r="E41" s="154" t="s">
        <v>432</v>
      </c>
      <c r="F41" s="155" t="s">
        <v>376</v>
      </c>
      <c r="G41" s="156">
        <v>4</v>
      </c>
      <c r="H41" s="155" t="s">
        <v>383</v>
      </c>
      <c r="I41" s="155" t="s">
        <v>378</v>
      </c>
      <c r="J41" s="156"/>
    </row>
    <row r="42" s="148" customFormat="1" ht="18" customHeight="1" spans="1:10">
      <c r="A42" s="151"/>
      <c r="B42" s="151"/>
      <c r="C42" s="151"/>
      <c r="D42" s="153"/>
      <c r="E42" s="154" t="s">
        <v>433</v>
      </c>
      <c r="F42" s="155" t="s">
        <v>382</v>
      </c>
      <c r="G42" s="163">
        <v>420</v>
      </c>
      <c r="H42" s="158" t="s">
        <v>404</v>
      </c>
      <c r="I42" s="155" t="s">
        <v>378</v>
      </c>
      <c r="J42" s="163"/>
    </row>
    <row r="43" s="148" customFormat="1" ht="18" customHeight="1" spans="1:10">
      <c r="A43" s="151"/>
      <c r="B43" s="151"/>
      <c r="C43" s="151"/>
      <c r="D43" s="153"/>
      <c r="E43" s="154" t="s">
        <v>434</v>
      </c>
      <c r="F43" s="155" t="s">
        <v>376</v>
      </c>
      <c r="G43" s="156">
        <v>156</v>
      </c>
      <c r="H43" s="155" t="s">
        <v>406</v>
      </c>
      <c r="I43" s="155" t="s">
        <v>378</v>
      </c>
      <c r="J43" s="156"/>
    </row>
    <row r="44" s="148" customFormat="1" ht="24" spans="1:10">
      <c r="A44" s="151"/>
      <c r="B44" s="151"/>
      <c r="C44" s="151"/>
      <c r="D44" s="153"/>
      <c r="E44" s="154" t="s">
        <v>435</v>
      </c>
      <c r="F44" s="155" t="s">
        <v>382</v>
      </c>
      <c r="G44" s="163">
        <v>1924.02</v>
      </c>
      <c r="H44" s="155" t="s">
        <v>377</v>
      </c>
      <c r="I44" s="155" t="s">
        <v>378</v>
      </c>
      <c r="J44" s="156"/>
    </row>
    <row r="45" s="148" customFormat="1" ht="25" customHeight="1" spans="1:10">
      <c r="A45" s="151"/>
      <c r="B45" s="151"/>
      <c r="C45" s="151"/>
      <c r="D45" s="168" t="s">
        <v>384</v>
      </c>
      <c r="E45" s="154" t="s">
        <v>436</v>
      </c>
      <c r="F45" s="155" t="s">
        <v>382</v>
      </c>
      <c r="G45" s="170">
        <v>0.95</v>
      </c>
      <c r="H45" s="155" t="s">
        <v>386</v>
      </c>
      <c r="I45" s="155" t="s">
        <v>387</v>
      </c>
      <c r="J45" s="156"/>
    </row>
    <row r="46" s="148" customFormat="1" ht="25" customHeight="1" spans="1:10">
      <c r="A46" s="151"/>
      <c r="B46" s="151"/>
      <c r="C46" s="151"/>
      <c r="D46" s="168" t="s">
        <v>384</v>
      </c>
      <c r="E46" s="154" t="s">
        <v>436</v>
      </c>
      <c r="F46" s="155" t="s">
        <v>382</v>
      </c>
      <c r="G46" s="170">
        <v>1.95</v>
      </c>
      <c r="H46" s="155" t="s">
        <v>386</v>
      </c>
      <c r="I46" s="155" t="s">
        <v>387</v>
      </c>
      <c r="J46" s="156"/>
    </row>
    <row r="47" s="148" customFormat="1" ht="30" customHeight="1" spans="1:10">
      <c r="A47" s="151"/>
      <c r="B47" s="151"/>
      <c r="C47" s="164" t="s">
        <v>390</v>
      </c>
      <c r="D47" s="168" t="s">
        <v>390</v>
      </c>
      <c r="E47" s="154" t="s">
        <v>391</v>
      </c>
      <c r="F47" s="155" t="s">
        <v>376</v>
      </c>
      <c r="G47" s="164" t="s">
        <v>392</v>
      </c>
      <c r="H47" s="155" t="s">
        <v>393</v>
      </c>
      <c r="I47" s="155" t="s">
        <v>378</v>
      </c>
      <c r="J47" s="156"/>
    </row>
    <row r="48" s="148" customFormat="1" ht="32" customHeight="1" spans="1:10">
      <c r="A48" s="151"/>
      <c r="B48" s="151"/>
      <c r="C48" s="163" t="s">
        <v>397</v>
      </c>
      <c r="D48" s="168" t="s">
        <v>398</v>
      </c>
      <c r="E48" s="154" t="s">
        <v>424</v>
      </c>
      <c r="F48" s="155" t="s">
        <v>382</v>
      </c>
      <c r="G48" s="165">
        <v>0.98</v>
      </c>
      <c r="H48" s="155" t="s">
        <v>386</v>
      </c>
      <c r="I48" s="155" t="s">
        <v>387</v>
      </c>
      <c r="J48" s="156"/>
    </row>
  </sheetData>
  <mergeCells count="22">
    <mergeCell ref="A3:J3"/>
    <mergeCell ref="A4:H4"/>
    <mergeCell ref="A7:A14"/>
    <mergeCell ref="A15:A23"/>
    <mergeCell ref="A24:A34"/>
    <mergeCell ref="A35:A40"/>
    <mergeCell ref="A41:A48"/>
    <mergeCell ref="B7:B14"/>
    <mergeCell ref="B15:B23"/>
    <mergeCell ref="B24:B34"/>
    <mergeCell ref="B35:B40"/>
    <mergeCell ref="B41:B48"/>
    <mergeCell ref="C7:C11"/>
    <mergeCell ref="C15:C20"/>
    <mergeCell ref="C24:C31"/>
    <mergeCell ref="C35:C38"/>
    <mergeCell ref="C41:C46"/>
    <mergeCell ref="D7:D9"/>
    <mergeCell ref="D15:D19"/>
    <mergeCell ref="D24:D31"/>
    <mergeCell ref="D35:D36"/>
    <mergeCell ref="D41:D4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10" sqref="D10"/>
    </sheetView>
  </sheetViews>
  <sheetFormatPr defaultColWidth="9.14166666666667" defaultRowHeight="14.25" customHeight="1" outlineLevelCol="5"/>
  <cols>
    <col min="1" max="1" width="29.625" customWidth="1"/>
    <col min="2" max="2" width="13.375" customWidth="1"/>
    <col min="3" max="3" width="21.125" customWidth="1"/>
    <col min="4" max="4" width="23" customWidth="1"/>
    <col min="5" max="5" width="15.625" customWidth="1"/>
    <col min="6" max="6" width="25.125" customWidth="1"/>
    <col min="8" max="8" width="23.25" customWidth="1"/>
  </cols>
  <sheetData>
    <row r="1" customHeight="1" spans="1:6">
      <c r="A1" s="2"/>
      <c r="B1" s="2"/>
      <c r="C1" s="2"/>
      <c r="D1" s="2"/>
      <c r="E1" s="2"/>
      <c r="F1" s="2"/>
    </row>
    <row r="2" ht="12" customHeight="1" spans="1:6">
      <c r="A2" s="132">
        <v>1</v>
      </c>
      <c r="B2" s="133">
        <v>0</v>
      </c>
      <c r="C2" s="132">
        <v>1</v>
      </c>
      <c r="D2" s="134"/>
      <c r="E2" s="134"/>
      <c r="F2" s="131" t="s">
        <v>437</v>
      </c>
    </row>
    <row r="3" ht="42" customHeight="1" spans="1:6">
      <c r="A3" s="135" t="str">
        <f>"2025"&amp;"年部门政府性基金预算支出预算表"</f>
        <v>2025年部门政府性基金预算支出预算表</v>
      </c>
      <c r="B3" s="135" t="s">
        <v>438</v>
      </c>
      <c r="C3" s="136"/>
      <c r="D3" s="137"/>
      <c r="E3" s="137"/>
      <c r="F3" s="137"/>
    </row>
    <row r="4" ht="13.5" customHeight="1" spans="1:6">
      <c r="A4" s="6" t="s">
        <v>1</v>
      </c>
      <c r="B4" s="6" t="s">
        <v>439</v>
      </c>
      <c r="C4" s="132"/>
      <c r="D4" s="134"/>
      <c r="E4" s="134"/>
      <c r="F4" s="131" t="s">
        <v>2</v>
      </c>
    </row>
    <row r="5" ht="19.5" customHeight="1" spans="1:6">
      <c r="A5" s="138" t="s">
        <v>222</v>
      </c>
      <c r="B5" s="139" t="s">
        <v>72</v>
      </c>
      <c r="C5" s="138" t="s">
        <v>73</v>
      </c>
      <c r="D5" s="12" t="s">
        <v>440</v>
      </c>
      <c r="E5" s="13"/>
      <c r="F5" s="14"/>
    </row>
    <row r="6" ht="18.75" customHeight="1" spans="1:6">
      <c r="A6" s="140"/>
      <c r="B6" s="141"/>
      <c r="C6" s="140"/>
      <c r="D6" s="17" t="s">
        <v>56</v>
      </c>
      <c r="E6" s="12" t="s">
        <v>75</v>
      </c>
      <c r="F6" s="17" t="s">
        <v>76</v>
      </c>
    </row>
    <row r="7" ht="18.75" customHeight="1" spans="1:6">
      <c r="A7" s="69">
        <v>1</v>
      </c>
      <c r="B7" s="142" t="s">
        <v>83</v>
      </c>
      <c r="C7" s="69">
        <v>3</v>
      </c>
      <c r="D7" s="143">
        <v>4</v>
      </c>
      <c r="E7" s="143">
        <v>5</v>
      </c>
      <c r="F7" s="143">
        <v>6</v>
      </c>
    </row>
    <row r="8" ht="52" customHeight="1" spans="1:6">
      <c r="A8" s="115" t="s">
        <v>70</v>
      </c>
      <c r="B8" s="144" t="s">
        <v>203</v>
      </c>
      <c r="C8" s="144" t="s">
        <v>204</v>
      </c>
      <c r="D8" s="145">
        <v>4938800</v>
      </c>
      <c r="E8" s="143"/>
      <c r="F8" s="145">
        <v>4938800</v>
      </c>
    </row>
    <row r="9" ht="52" customHeight="1" spans="1:6">
      <c r="A9" s="115" t="s">
        <v>70</v>
      </c>
      <c r="B9" s="144" t="s">
        <v>199</v>
      </c>
      <c r="C9" s="144" t="s">
        <v>200</v>
      </c>
      <c r="D9" s="145">
        <v>6537110.49</v>
      </c>
      <c r="E9" s="143"/>
      <c r="F9" s="145">
        <v>6537110.49</v>
      </c>
    </row>
    <row r="10" ht="52" customHeight="1" spans="1:6">
      <c r="A10" s="115" t="s">
        <v>70</v>
      </c>
      <c r="B10" s="144" t="s">
        <v>205</v>
      </c>
      <c r="C10" s="144" t="s">
        <v>200</v>
      </c>
      <c r="D10" s="145">
        <v>1212.73</v>
      </c>
      <c r="E10" s="143"/>
      <c r="F10" s="145">
        <v>1212.73</v>
      </c>
    </row>
    <row r="11" s="1" customFormat="1" ht="18.75" customHeight="1" spans="1:6">
      <c r="A11" s="146" t="s">
        <v>212</v>
      </c>
      <c r="B11" s="146" t="s">
        <v>212</v>
      </c>
      <c r="C11" s="147" t="s">
        <v>212</v>
      </c>
      <c r="D11" s="127">
        <f>SUM(D8:D10)</f>
        <v>11477123.22</v>
      </c>
      <c r="E11" s="127"/>
      <c r="F11" s="127">
        <f>SUM(F8:F10)</f>
        <v>11477123.22</v>
      </c>
    </row>
  </sheetData>
  <mergeCells count="7">
    <mergeCell ref="A3:F3"/>
    <mergeCell ref="A4:C4"/>
    <mergeCell ref="D5:F5"/>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G16" sqref="G16"/>
    </sheetView>
  </sheetViews>
  <sheetFormatPr defaultColWidth="9.14166666666667" defaultRowHeight="14.25" customHeight="1"/>
  <cols>
    <col min="1" max="1" width="22.125" customWidth="1"/>
    <col min="2" max="2" width="21.75" customWidth="1"/>
    <col min="3" max="3" width="14" customWidth="1"/>
    <col min="4" max="4" width="12" customWidth="1"/>
    <col min="5" max="5" width="12.125" customWidth="1"/>
    <col min="6" max="6" width="7.70833333333333" customWidth="1"/>
    <col min="7" max="7" width="11.1416666666667" customWidth="1"/>
    <col min="8" max="8" width="13.2833333333333" customWidth="1"/>
    <col min="9" max="9" width="20" customWidth="1"/>
    <col min="10" max="10" width="15.875" customWidth="1"/>
    <col min="11" max="11" width="11" customWidth="1"/>
    <col min="12" max="12" width="16" customWidth="1"/>
    <col min="13" max="14" width="20" customWidth="1"/>
    <col min="15" max="15" width="11.75" customWidth="1"/>
    <col min="16" max="16" width="17.875" customWidth="1"/>
    <col min="17" max="17" width="16" customWidth="1"/>
    <col min="18" max="18" width="16.875" customWidth="1"/>
    <col min="19" max="19" width="13.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5"/>
      <c r="C2" s="85"/>
      <c r="R2" s="4"/>
      <c r="S2" s="4" t="s">
        <v>441</v>
      </c>
    </row>
    <row r="3" ht="41.25" customHeight="1" spans="1:19">
      <c r="A3" s="74" t="str">
        <f>"2025"&amp;"年部门政府采购预算表"</f>
        <v>2025年部门政府采购预算表</v>
      </c>
      <c r="B3" s="67"/>
      <c r="C3" s="67"/>
      <c r="D3" s="5"/>
      <c r="E3" s="5"/>
      <c r="F3" s="5"/>
      <c r="G3" s="5"/>
      <c r="H3" s="5"/>
      <c r="I3" s="5"/>
      <c r="J3" s="5"/>
      <c r="K3" s="5"/>
      <c r="L3" s="5"/>
      <c r="M3" s="67"/>
      <c r="N3" s="5"/>
      <c r="O3" s="5"/>
      <c r="P3" s="67"/>
      <c r="Q3" s="5"/>
      <c r="R3" s="67"/>
      <c r="S3" s="67"/>
    </row>
    <row r="4" ht="18.75" customHeight="1" spans="1:19">
      <c r="A4" s="112" t="s">
        <v>1</v>
      </c>
      <c r="B4" s="87"/>
      <c r="C4" s="87"/>
      <c r="D4" s="8"/>
      <c r="E4" s="8"/>
      <c r="F4" s="8"/>
      <c r="G4" s="8"/>
      <c r="H4" s="8"/>
      <c r="I4" s="8"/>
      <c r="J4" s="8"/>
      <c r="K4" s="8"/>
      <c r="L4" s="8"/>
      <c r="R4" s="9"/>
      <c r="S4" s="131" t="s">
        <v>2</v>
      </c>
    </row>
    <row r="5" ht="15.75" customHeight="1" spans="1:19">
      <c r="A5" s="11" t="s">
        <v>221</v>
      </c>
      <c r="B5" s="88" t="s">
        <v>222</v>
      </c>
      <c r="C5" s="88" t="s">
        <v>442</v>
      </c>
      <c r="D5" s="89" t="s">
        <v>443</v>
      </c>
      <c r="E5" s="89" t="s">
        <v>444</v>
      </c>
      <c r="F5" s="89" t="s">
        <v>445</v>
      </c>
      <c r="G5" s="89" t="s">
        <v>446</v>
      </c>
      <c r="H5" s="89" t="s">
        <v>447</v>
      </c>
      <c r="I5" s="102" t="s">
        <v>229</v>
      </c>
      <c r="J5" s="102"/>
      <c r="K5" s="102"/>
      <c r="L5" s="102"/>
      <c r="M5" s="103"/>
      <c r="N5" s="102"/>
      <c r="O5" s="102"/>
      <c r="P5" s="82"/>
      <c r="Q5" s="102"/>
      <c r="R5" s="103"/>
      <c r="S5" s="83"/>
    </row>
    <row r="6" ht="17.25" customHeight="1" spans="1:19">
      <c r="A6" s="16"/>
      <c r="B6" s="90"/>
      <c r="C6" s="90"/>
      <c r="D6" s="91"/>
      <c r="E6" s="91"/>
      <c r="F6" s="91"/>
      <c r="G6" s="91"/>
      <c r="H6" s="91"/>
      <c r="I6" s="91" t="s">
        <v>56</v>
      </c>
      <c r="J6" s="91" t="s">
        <v>59</v>
      </c>
      <c r="K6" s="91" t="s">
        <v>448</v>
      </c>
      <c r="L6" s="91" t="s">
        <v>449</v>
      </c>
      <c r="M6" s="104" t="s">
        <v>450</v>
      </c>
      <c r="N6" s="105" t="s">
        <v>451</v>
      </c>
      <c r="O6" s="105"/>
      <c r="P6" s="110"/>
      <c r="Q6" s="105"/>
      <c r="R6" s="111"/>
      <c r="S6" s="92"/>
    </row>
    <row r="7" ht="54" customHeight="1" spans="1:19">
      <c r="A7" s="19"/>
      <c r="B7" s="92"/>
      <c r="C7" s="92"/>
      <c r="D7" s="93"/>
      <c r="E7" s="93"/>
      <c r="F7" s="93"/>
      <c r="G7" s="93"/>
      <c r="H7" s="93"/>
      <c r="I7" s="93"/>
      <c r="J7" s="93" t="s">
        <v>58</v>
      </c>
      <c r="K7" s="93"/>
      <c r="L7" s="93"/>
      <c r="M7" s="106"/>
      <c r="N7" s="93" t="s">
        <v>58</v>
      </c>
      <c r="O7" s="93" t="s">
        <v>65</v>
      </c>
      <c r="P7" s="92" t="s">
        <v>66</v>
      </c>
      <c r="Q7" s="93" t="s">
        <v>67</v>
      </c>
      <c r="R7" s="106" t="s">
        <v>68</v>
      </c>
      <c r="S7" s="92" t="s">
        <v>69</v>
      </c>
    </row>
    <row r="8" ht="18" customHeight="1" spans="1:19">
      <c r="A8" s="113">
        <v>1</v>
      </c>
      <c r="B8" s="113" t="s">
        <v>83</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18" customHeight="1" spans="1:19">
      <c r="A9" s="115" t="s">
        <v>70</v>
      </c>
      <c r="B9" s="115" t="s">
        <v>70</v>
      </c>
      <c r="C9" s="116" t="s">
        <v>452</v>
      </c>
      <c r="D9" s="116" t="s">
        <v>453</v>
      </c>
      <c r="E9" s="116" t="s">
        <v>453</v>
      </c>
      <c r="F9" s="117" t="s">
        <v>454</v>
      </c>
      <c r="G9" s="117">
        <v>20</v>
      </c>
      <c r="H9" s="118">
        <v>160000</v>
      </c>
      <c r="I9" s="118">
        <v>160000</v>
      </c>
      <c r="J9" s="118"/>
      <c r="K9" s="113"/>
      <c r="L9" s="113"/>
      <c r="M9" s="113"/>
      <c r="N9" s="118">
        <f>O9+P9+Q9+R9+S9+Q16</f>
        <v>160000</v>
      </c>
      <c r="O9" s="113"/>
      <c r="P9" s="113"/>
      <c r="Q9" s="113"/>
      <c r="R9" s="113"/>
      <c r="S9" s="118">
        <v>160000</v>
      </c>
    </row>
    <row r="10" ht="18" customHeight="1" spans="1:19">
      <c r="A10" s="115" t="s">
        <v>70</v>
      </c>
      <c r="B10" s="115" t="s">
        <v>70</v>
      </c>
      <c r="C10" s="116" t="s">
        <v>452</v>
      </c>
      <c r="D10" s="116" t="s">
        <v>455</v>
      </c>
      <c r="E10" s="116" t="s">
        <v>455</v>
      </c>
      <c r="F10" s="119" t="s">
        <v>454</v>
      </c>
      <c r="G10" s="117">
        <v>5</v>
      </c>
      <c r="H10" s="118">
        <v>100000</v>
      </c>
      <c r="I10" s="118">
        <v>100000</v>
      </c>
      <c r="J10" s="118"/>
      <c r="K10" s="113"/>
      <c r="L10" s="113"/>
      <c r="M10" s="113"/>
      <c r="N10" s="118">
        <f>O10+P10+Q10+R10+S10+Q17</f>
        <v>100000</v>
      </c>
      <c r="O10" s="113"/>
      <c r="P10" s="113"/>
      <c r="Q10" s="113"/>
      <c r="R10" s="113"/>
      <c r="S10" s="118">
        <v>100000</v>
      </c>
    </row>
    <row r="11" ht="21" customHeight="1" spans="1:19">
      <c r="A11" s="115" t="s">
        <v>70</v>
      </c>
      <c r="B11" s="115" t="s">
        <v>70</v>
      </c>
      <c r="C11" s="116" t="s">
        <v>452</v>
      </c>
      <c r="D11" s="120" t="s">
        <v>456</v>
      </c>
      <c r="E11" s="120" t="s">
        <v>456</v>
      </c>
      <c r="F11" s="119" t="s">
        <v>454</v>
      </c>
      <c r="G11" s="121">
        <v>4</v>
      </c>
      <c r="H11" s="122">
        <v>36000</v>
      </c>
      <c r="I11" s="122">
        <v>36000</v>
      </c>
      <c r="J11" s="122"/>
      <c r="K11" s="81"/>
      <c r="L11" s="81"/>
      <c r="M11" s="81"/>
      <c r="N11" s="118">
        <f>O11+P11+Q11+R11+S11+Q18</f>
        <v>36000</v>
      </c>
      <c r="O11" s="81"/>
      <c r="P11" s="81"/>
      <c r="Q11" s="81"/>
      <c r="R11" s="81"/>
      <c r="S11" s="122">
        <v>36000</v>
      </c>
    </row>
    <row r="12" s="1" customFormat="1" ht="21" customHeight="1" spans="1:19">
      <c r="A12" s="123" t="s">
        <v>212</v>
      </c>
      <c r="B12" s="124"/>
      <c r="C12" s="124"/>
      <c r="D12" s="125"/>
      <c r="E12" s="125"/>
      <c r="F12" s="125"/>
      <c r="G12" s="126"/>
      <c r="H12" s="127">
        <f>H9+H10+H11</f>
        <v>296000</v>
      </c>
      <c r="I12" s="127">
        <f>I9+I10+I11</f>
        <v>296000</v>
      </c>
      <c r="J12" s="127"/>
      <c r="K12" s="127"/>
      <c r="L12" s="127"/>
      <c r="M12" s="127"/>
      <c r="N12" s="130">
        <f>O12+P12+Q12+R12+S12+Q19</f>
        <v>296000</v>
      </c>
      <c r="O12" s="127"/>
      <c r="P12" s="127"/>
      <c r="Q12" s="127"/>
      <c r="R12" s="127"/>
      <c r="S12" s="127">
        <f>S9+S10+S11</f>
        <v>296000</v>
      </c>
    </row>
    <row r="13" ht="21" customHeight="1" spans="1:19">
      <c r="A13" s="112"/>
      <c r="B13" s="6"/>
      <c r="C13" s="6"/>
      <c r="D13" s="112"/>
      <c r="E13" s="112"/>
      <c r="F13" s="112"/>
      <c r="G13" s="128"/>
      <c r="H13" s="129"/>
      <c r="I13" s="129"/>
      <c r="J13" s="129"/>
      <c r="K13" s="129"/>
      <c r="L13" s="129"/>
      <c r="M13" s="129"/>
      <c r="N13" s="129"/>
      <c r="O13" s="129"/>
      <c r="P13" s="129"/>
      <c r="Q13" s="129"/>
      <c r="R13" s="129"/>
      <c r="S13" s="129"/>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E20" sqref="E20"/>
    </sheetView>
  </sheetViews>
  <sheetFormatPr defaultColWidth="9.14166666666667" defaultRowHeight="14.25" customHeight="1"/>
  <cols>
    <col min="1" max="1" width="16.25" customWidth="1"/>
    <col min="2" max="3" width="8.875" customWidth="1"/>
    <col min="4" max="4" width="17.125" customWidth="1"/>
    <col min="5" max="5" width="26.625" customWidth="1"/>
    <col min="6" max="6" width="18" customWidth="1"/>
    <col min="7" max="7" width="13.75" customWidth="1"/>
    <col min="8" max="8" width="13.125" customWidth="1"/>
    <col min="9" max="9" width="13.5" customWidth="1"/>
    <col min="10" max="10" width="5.625" customWidth="1"/>
    <col min="11" max="11" width="12.375" customWidth="1"/>
    <col min="12" max="12" width="11.875" customWidth="1"/>
    <col min="13" max="13" width="16.75" customWidth="1"/>
    <col min="14" max="14" width="18.5" customWidth="1"/>
    <col min="15" max="15" width="5.5" customWidth="1"/>
    <col min="16" max="16" width="9.625" customWidth="1"/>
    <col min="17" max="17" width="17.125" customWidth="1"/>
    <col min="18" max="18" width="12.5" customWidth="1"/>
    <col min="19" max="19" width="16.375" customWidth="1"/>
    <col min="20" max="20" width="8.875"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78"/>
      <c r="B2" s="85"/>
      <c r="C2" s="85"/>
      <c r="D2" s="85"/>
      <c r="E2" s="85"/>
      <c r="F2" s="85"/>
      <c r="G2" s="85"/>
      <c r="H2" s="78"/>
      <c r="I2" s="78"/>
      <c r="J2" s="78"/>
      <c r="K2" s="78"/>
      <c r="L2" s="78"/>
      <c r="M2" s="78"/>
      <c r="N2" s="100"/>
      <c r="O2" s="78"/>
      <c r="P2" s="78"/>
      <c r="Q2" s="85"/>
      <c r="R2" s="78"/>
      <c r="S2" s="108"/>
      <c r="T2" s="108" t="s">
        <v>457</v>
      </c>
    </row>
    <row r="3" ht="41.25" customHeight="1" spans="1:20">
      <c r="A3" s="74" t="str">
        <f>"2025"&amp;"年部门政府购买服务预算表"</f>
        <v>2025年部门政府购买服务预算表</v>
      </c>
      <c r="B3" s="67"/>
      <c r="C3" s="67"/>
      <c r="D3" s="67"/>
      <c r="E3" s="67"/>
      <c r="F3" s="67"/>
      <c r="G3" s="67"/>
      <c r="H3" s="86"/>
      <c r="I3" s="86"/>
      <c r="J3" s="86"/>
      <c r="K3" s="86"/>
      <c r="L3" s="86"/>
      <c r="M3" s="86"/>
      <c r="N3" s="101"/>
      <c r="O3" s="86"/>
      <c r="P3" s="86"/>
      <c r="Q3" s="67"/>
      <c r="R3" s="86"/>
      <c r="S3" s="101"/>
      <c r="T3" s="67"/>
    </row>
    <row r="4" ht="22.5" customHeight="1" spans="1:20">
      <c r="A4" s="75" t="s">
        <v>1</v>
      </c>
      <c r="B4" s="87"/>
      <c r="C4" s="87"/>
      <c r="D4" s="87"/>
      <c r="E4" s="87"/>
      <c r="F4" s="87"/>
      <c r="G4" s="87"/>
      <c r="H4" s="76"/>
      <c r="I4" s="76"/>
      <c r="J4" s="76"/>
      <c r="K4" s="76"/>
      <c r="L4" s="76"/>
      <c r="M4" s="76"/>
      <c r="N4" s="100"/>
      <c r="O4" s="78"/>
      <c r="P4" s="78"/>
      <c r="Q4" s="85"/>
      <c r="R4" s="78"/>
      <c r="S4" s="109"/>
      <c r="T4" s="108" t="s">
        <v>2</v>
      </c>
    </row>
    <row r="5" ht="24" customHeight="1" spans="1:20">
      <c r="A5" s="11" t="s">
        <v>221</v>
      </c>
      <c r="B5" s="88" t="s">
        <v>222</v>
      </c>
      <c r="C5" s="88" t="s">
        <v>442</v>
      </c>
      <c r="D5" s="88" t="s">
        <v>458</v>
      </c>
      <c r="E5" s="88" t="s">
        <v>459</v>
      </c>
      <c r="F5" s="88" t="s">
        <v>460</v>
      </c>
      <c r="G5" s="88" t="s">
        <v>461</v>
      </c>
      <c r="H5" s="89" t="s">
        <v>462</v>
      </c>
      <c r="I5" s="89" t="s">
        <v>463</v>
      </c>
      <c r="J5" s="102" t="s">
        <v>229</v>
      </c>
      <c r="K5" s="102"/>
      <c r="L5" s="102"/>
      <c r="M5" s="102"/>
      <c r="N5" s="103"/>
      <c r="O5" s="102"/>
      <c r="P5" s="102"/>
      <c r="Q5" s="82"/>
      <c r="R5" s="102"/>
      <c r="S5" s="103"/>
      <c r="T5" s="83"/>
    </row>
    <row r="6" ht="24" customHeight="1" spans="1:20">
      <c r="A6" s="16"/>
      <c r="B6" s="90"/>
      <c r="C6" s="90"/>
      <c r="D6" s="90"/>
      <c r="E6" s="90"/>
      <c r="F6" s="90"/>
      <c r="G6" s="90"/>
      <c r="H6" s="91"/>
      <c r="I6" s="91"/>
      <c r="J6" s="91" t="s">
        <v>56</v>
      </c>
      <c r="K6" s="91" t="s">
        <v>59</v>
      </c>
      <c r="L6" s="91" t="s">
        <v>448</v>
      </c>
      <c r="M6" s="91" t="s">
        <v>449</v>
      </c>
      <c r="N6" s="104" t="s">
        <v>450</v>
      </c>
      <c r="O6" s="105" t="s">
        <v>451</v>
      </c>
      <c r="P6" s="105"/>
      <c r="Q6" s="110"/>
      <c r="R6" s="105"/>
      <c r="S6" s="111"/>
      <c r="T6" s="92"/>
    </row>
    <row r="7" ht="54" customHeight="1" spans="1:20">
      <c r="A7" s="19"/>
      <c r="B7" s="92"/>
      <c r="C7" s="92"/>
      <c r="D7" s="92"/>
      <c r="E7" s="92"/>
      <c r="F7" s="92"/>
      <c r="G7" s="92"/>
      <c r="H7" s="93"/>
      <c r="I7" s="93"/>
      <c r="J7" s="93"/>
      <c r="K7" s="93" t="s">
        <v>58</v>
      </c>
      <c r="L7" s="93"/>
      <c r="M7" s="93"/>
      <c r="N7" s="106"/>
      <c r="O7" s="93" t="s">
        <v>58</v>
      </c>
      <c r="P7" s="93" t="s">
        <v>65</v>
      </c>
      <c r="Q7" s="92" t="s">
        <v>66</v>
      </c>
      <c r="R7" s="93" t="s">
        <v>67</v>
      </c>
      <c r="S7" s="106" t="s">
        <v>68</v>
      </c>
      <c r="T7" s="92" t="s">
        <v>69</v>
      </c>
    </row>
    <row r="8" ht="17.25" customHeight="1" spans="1:20">
      <c r="A8" s="20">
        <v>1</v>
      </c>
      <c r="B8" s="92">
        <v>2</v>
      </c>
      <c r="C8" s="20">
        <v>3</v>
      </c>
      <c r="D8" s="20">
        <v>4</v>
      </c>
      <c r="E8" s="92">
        <v>5</v>
      </c>
      <c r="F8" s="20">
        <v>6</v>
      </c>
      <c r="G8" s="20">
        <v>7</v>
      </c>
      <c r="H8" s="92">
        <v>8</v>
      </c>
      <c r="I8" s="20">
        <v>9</v>
      </c>
      <c r="J8" s="20">
        <v>10</v>
      </c>
      <c r="K8" s="92">
        <v>11</v>
      </c>
      <c r="L8" s="20">
        <v>12</v>
      </c>
      <c r="M8" s="20">
        <v>13</v>
      </c>
      <c r="N8" s="92">
        <v>14</v>
      </c>
      <c r="O8" s="20">
        <v>15</v>
      </c>
      <c r="P8" s="20">
        <v>16</v>
      </c>
      <c r="Q8" s="92">
        <v>17</v>
      </c>
      <c r="R8" s="20">
        <v>18</v>
      </c>
      <c r="S8" s="20">
        <v>19</v>
      </c>
      <c r="T8" s="20">
        <v>20</v>
      </c>
    </row>
    <row r="9" ht="21" customHeight="1" spans="1:20">
      <c r="A9" s="94"/>
      <c r="B9" s="95"/>
      <c r="C9" s="95"/>
      <c r="D9" s="95"/>
      <c r="E9" s="95"/>
      <c r="F9" s="95"/>
      <c r="G9" s="95"/>
      <c r="H9" s="96"/>
      <c r="I9" s="96"/>
      <c r="J9" s="81"/>
      <c r="K9" s="81"/>
      <c r="L9" s="81"/>
      <c r="M9" s="81"/>
      <c r="N9" s="81"/>
      <c r="O9" s="81"/>
      <c r="P9" s="81"/>
      <c r="Q9" s="81"/>
      <c r="R9" s="81"/>
      <c r="S9" s="81"/>
      <c r="T9" s="81"/>
    </row>
    <row r="10" ht="21" customHeight="1" spans="1:20">
      <c r="A10" s="97" t="s">
        <v>212</v>
      </c>
      <c r="B10" s="98"/>
      <c r="C10" s="98"/>
      <c r="D10" s="98"/>
      <c r="E10" s="98"/>
      <c r="F10" s="98"/>
      <c r="G10" s="98"/>
      <c r="H10" s="99"/>
      <c r="I10" s="107"/>
      <c r="J10" s="81"/>
      <c r="K10" s="81"/>
      <c r="L10" s="81"/>
      <c r="M10" s="81"/>
      <c r="N10" s="81"/>
      <c r="O10" s="81"/>
      <c r="P10" s="81"/>
      <c r="Q10" s="81"/>
      <c r="R10" s="81"/>
      <c r="S10" s="81"/>
      <c r="T10" s="81"/>
    </row>
    <row r="11" ht="30" customHeight="1" spans="1:1">
      <c r="A11" t="s">
        <v>464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Y17" sqref="Y17"/>
    </sheetView>
  </sheetViews>
  <sheetFormatPr defaultColWidth="9.14166666666667" defaultRowHeight="14.25" customHeight="1"/>
  <cols>
    <col min="1" max="1" width="31.875" customWidth="1"/>
    <col min="2" max="2" width="7.75" customWidth="1"/>
    <col min="3" max="3" width="12.875" customWidth="1"/>
    <col min="4" max="4" width="11.5" customWidth="1"/>
    <col min="5" max="9" width="2.25" customWidth="1"/>
    <col min="10" max="23" width="3.125" customWidth="1"/>
    <col min="24" max="24" width="3.5"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3"/>
      <c r="W2" s="4"/>
      <c r="X2" s="4" t="s">
        <v>465</v>
      </c>
    </row>
    <row r="3" ht="41.25" customHeight="1" spans="1:24">
      <c r="A3" s="74" t="str">
        <f>"2025"&amp;"年对下转移支付预算表"</f>
        <v>2025年对下转移支付预算表</v>
      </c>
      <c r="B3" s="5"/>
      <c r="C3" s="5"/>
      <c r="D3" s="5"/>
      <c r="E3" s="5"/>
      <c r="F3" s="5"/>
      <c r="G3" s="5"/>
      <c r="H3" s="5"/>
      <c r="I3" s="5"/>
      <c r="J3" s="5"/>
      <c r="K3" s="5"/>
      <c r="L3" s="5"/>
      <c r="M3" s="5"/>
      <c r="N3" s="5"/>
      <c r="O3" s="5"/>
      <c r="P3" s="5"/>
      <c r="Q3" s="5"/>
      <c r="R3" s="5"/>
      <c r="S3" s="5"/>
      <c r="T3" s="5"/>
      <c r="U3" s="5"/>
      <c r="V3" s="5"/>
      <c r="W3" s="67"/>
      <c r="X3" s="67"/>
    </row>
    <row r="4" ht="18" customHeight="1" spans="1:24">
      <c r="A4" s="75" t="s">
        <v>1</v>
      </c>
      <c r="B4" s="76"/>
      <c r="C4" s="76"/>
      <c r="D4" s="77"/>
      <c r="E4" s="78"/>
      <c r="F4" s="78"/>
      <c r="G4" s="78"/>
      <c r="H4" s="78"/>
      <c r="I4" s="78"/>
      <c r="W4" s="9"/>
      <c r="X4" s="9" t="s">
        <v>2</v>
      </c>
    </row>
    <row r="5" ht="19.5" customHeight="1" spans="1:24">
      <c r="A5" s="29" t="s">
        <v>466</v>
      </c>
      <c r="B5" s="12" t="s">
        <v>229</v>
      </c>
      <c r="C5" s="13"/>
      <c r="D5" s="13"/>
      <c r="E5" s="12" t="s">
        <v>467</v>
      </c>
      <c r="F5" s="13"/>
      <c r="G5" s="13"/>
      <c r="H5" s="13"/>
      <c r="I5" s="13"/>
      <c r="J5" s="13"/>
      <c r="K5" s="13"/>
      <c r="L5" s="13"/>
      <c r="M5" s="13"/>
      <c r="N5" s="13"/>
      <c r="O5" s="13"/>
      <c r="P5" s="13"/>
      <c r="Q5" s="13"/>
      <c r="R5" s="13"/>
      <c r="S5" s="13"/>
      <c r="T5" s="13"/>
      <c r="U5" s="13"/>
      <c r="V5" s="13"/>
      <c r="W5" s="82"/>
      <c r="X5" s="83"/>
    </row>
    <row r="6" ht="40.5" customHeight="1" spans="1:24">
      <c r="A6" s="20"/>
      <c r="B6" s="30" t="s">
        <v>56</v>
      </c>
      <c r="C6" s="11" t="s">
        <v>59</v>
      </c>
      <c r="D6" s="79" t="s">
        <v>448</v>
      </c>
      <c r="E6" s="49"/>
      <c r="F6" s="49"/>
      <c r="G6" s="49"/>
      <c r="H6" s="49"/>
      <c r="I6" s="49"/>
      <c r="J6" s="49"/>
      <c r="K6" s="49"/>
      <c r="L6" s="49"/>
      <c r="M6" s="49"/>
      <c r="N6" s="49"/>
      <c r="O6" s="49"/>
      <c r="P6" s="49"/>
      <c r="Q6" s="49"/>
      <c r="R6" s="49"/>
      <c r="S6" s="49"/>
      <c r="T6" s="49"/>
      <c r="U6" s="49"/>
      <c r="V6" s="49"/>
      <c r="W6" s="49"/>
      <c r="X6" s="84"/>
    </row>
    <row r="7" ht="19.5" customHeight="1" spans="1:24">
      <c r="A7" s="21">
        <v>1</v>
      </c>
      <c r="B7" s="21">
        <v>2</v>
      </c>
      <c r="C7" s="21">
        <v>3</v>
      </c>
      <c r="D7" s="80">
        <v>4</v>
      </c>
      <c r="E7" s="37">
        <v>5</v>
      </c>
      <c r="F7" s="21">
        <v>6</v>
      </c>
      <c r="G7" s="21">
        <v>7</v>
      </c>
      <c r="H7" s="80">
        <v>8</v>
      </c>
      <c r="I7" s="21">
        <v>9</v>
      </c>
      <c r="J7" s="21">
        <v>10</v>
      </c>
      <c r="K7" s="21">
        <v>11</v>
      </c>
      <c r="L7" s="80">
        <v>12</v>
      </c>
      <c r="M7" s="21">
        <v>13</v>
      </c>
      <c r="N7" s="21">
        <v>14</v>
      </c>
      <c r="O7" s="21">
        <v>15</v>
      </c>
      <c r="P7" s="80">
        <v>16</v>
      </c>
      <c r="Q7" s="21">
        <v>17</v>
      </c>
      <c r="R7" s="21">
        <v>18</v>
      </c>
      <c r="S7" s="21">
        <v>19</v>
      </c>
      <c r="T7" s="80">
        <v>20</v>
      </c>
      <c r="U7" s="80">
        <v>21</v>
      </c>
      <c r="V7" s="80">
        <v>22</v>
      </c>
      <c r="W7" s="37">
        <v>23</v>
      </c>
      <c r="X7" s="37">
        <v>24</v>
      </c>
    </row>
    <row r="8" ht="19.5" customHeight="1" spans="1:24">
      <c r="A8" s="31"/>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0" ht="25" customHeight="1" spans="1:1">
      <c r="A10" t="s">
        <v>468</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O16" sqref="O16"/>
    </sheetView>
  </sheetViews>
  <sheetFormatPr defaultColWidth="9.14166666666667" defaultRowHeight="12" customHeight="1"/>
  <cols>
    <col min="1" max="2" width="18.375" customWidth="1"/>
    <col min="3" max="10" width="9.75" customWidth="1"/>
  </cols>
  <sheetData>
    <row r="1" customHeight="1" spans="1:10">
      <c r="A1" s="2"/>
      <c r="B1" s="2"/>
      <c r="C1" s="2"/>
      <c r="D1" s="2"/>
      <c r="E1" s="2"/>
      <c r="F1" s="2"/>
      <c r="G1" s="2"/>
      <c r="H1" s="2"/>
      <c r="I1" s="2"/>
      <c r="J1" s="2"/>
    </row>
    <row r="2" ht="16.5" customHeight="1" spans="10:10">
      <c r="J2" s="4" t="s">
        <v>469</v>
      </c>
    </row>
    <row r="3" ht="41.25" customHeight="1" spans="1:10">
      <c r="A3" s="66" t="str">
        <f>"2025"&amp;"年对下转移支付绩效目标表"</f>
        <v>2025年对下转移支付绩效目标表</v>
      </c>
      <c r="B3" s="5"/>
      <c r="C3" s="5"/>
      <c r="D3" s="5"/>
      <c r="E3" s="5"/>
      <c r="F3" s="67"/>
      <c r="G3" s="5"/>
      <c r="H3" s="67"/>
      <c r="I3" s="67"/>
      <c r="J3" s="5"/>
    </row>
    <row r="4" ht="17.25" customHeight="1" spans="1:1">
      <c r="A4" s="6" t="s">
        <v>1</v>
      </c>
    </row>
    <row r="5" ht="44.25" customHeight="1" spans="1:10">
      <c r="A5" s="68" t="s">
        <v>466</v>
      </c>
      <c r="B5" s="68" t="s">
        <v>362</v>
      </c>
      <c r="C5" s="68" t="s">
        <v>363</v>
      </c>
      <c r="D5" s="68" t="s">
        <v>364</v>
      </c>
      <c r="E5" s="68" t="s">
        <v>365</v>
      </c>
      <c r="F5" s="69" t="s">
        <v>366</v>
      </c>
      <c r="G5" s="68" t="s">
        <v>367</v>
      </c>
      <c r="H5" s="69" t="s">
        <v>368</v>
      </c>
      <c r="I5" s="69" t="s">
        <v>369</v>
      </c>
      <c r="J5" s="68" t="s">
        <v>370</v>
      </c>
    </row>
    <row r="6" ht="14.25" customHeight="1" spans="1:10">
      <c r="A6" s="68">
        <v>1</v>
      </c>
      <c r="B6" s="68">
        <v>2</v>
      </c>
      <c r="C6" s="68">
        <v>3</v>
      </c>
      <c r="D6" s="68">
        <v>4</v>
      </c>
      <c r="E6" s="68">
        <v>5</v>
      </c>
      <c r="F6" s="69">
        <v>6</v>
      </c>
      <c r="G6" s="68">
        <v>7</v>
      </c>
      <c r="H6" s="69">
        <v>8</v>
      </c>
      <c r="I6" s="69">
        <v>9</v>
      </c>
      <c r="J6" s="68">
        <v>10</v>
      </c>
    </row>
    <row r="7" ht="42" customHeight="1" spans="1:10">
      <c r="A7" s="31"/>
      <c r="B7" s="70"/>
      <c r="C7" s="70"/>
      <c r="D7" s="70"/>
      <c r="E7" s="71"/>
      <c r="F7" s="72"/>
      <c r="G7" s="71"/>
      <c r="H7" s="72"/>
      <c r="I7" s="72"/>
      <c r="J7" s="71"/>
    </row>
    <row r="8" ht="42" customHeight="1" spans="1:10">
      <c r="A8" s="31"/>
      <c r="B8" s="22"/>
      <c r="C8" s="22"/>
      <c r="D8" s="22"/>
      <c r="E8" s="31"/>
      <c r="F8" s="22"/>
      <c r="G8" s="31"/>
      <c r="H8" s="22"/>
      <c r="I8" s="22"/>
      <c r="J8" s="31"/>
    </row>
    <row r="9" ht="33" customHeight="1" spans="1:1">
      <c r="A9" t="s">
        <v>470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1" width="17.125" customWidth="1"/>
    <col min="2" max="6" width="15.625" customWidth="1"/>
    <col min="7" max="9" width="7.875" customWidth="1"/>
  </cols>
  <sheetData>
    <row r="1" customHeight="1" spans="1:9">
      <c r="A1" s="2"/>
      <c r="B1" s="2"/>
      <c r="C1" s="2"/>
      <c r="D1" s="2"/>
      <c r="E1" s="2"/>
      <c r="F1" s="2"/>
      <c r="G1" s="2"/>
      <c r="H1" s="2"/>
      <c r="I1" s="2"/>
    </row>
    <row r="2" customHeight="1" spans="1:9">
      <c r="A2" s="39" t="s">
        <v>471</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v>
      </c>
      <c r="B4" s="46"/>
      <c r="C4" s="46"/>
      <c r="D4" s="47"/>
      <c r="F4" s="44"/>
      <c r="G4" s="43"/>
      <c r="H4" s="43"/>
      <c r="I4" s="65" t="s">
        <v>2</v>
      </c>
    </row>
    <row r="5" ht="28.5" customHeight="1" spans="1:9">
      <c r="A5" s="48" t="s">
        <v>221</v>
      </c>
      <c r="B5" s="49" t="s">
        <v>222</v>
      </c>
      <c r="C5" s="50" t="s">
        <v>472</v>
      </c>
      <c r="D5" s="48" t="s">
        <v>473</v>
      </c>
      <c r="E5" s="48" t="s">
        <v>474</v>
      </c>
      <c r="F5" s="48" t="s">
        <v>475</v>
      </c>
      <c r="G5" s="49" t="s">
        <v>476</v>
      </c>
      <c r="H5" s="37"/>
      <c r="I5" s="48"/>
    </row>
    <row r="6" ht="21" customHeight="1" spans="1:9">
      <c r="A6" s="50"/>
      <c r="B6" s="51"/>
      <c r="C6" s="51"/>
      <c r="D6" s="52"/>
      <c r="E6" s="51"/>
      <c r="F6" s="51"/>
      <c r="G6" s="49" t="s">
        <v>446</v>
      </c>
      <c r="H6" s="49" t="s">
        <v>477</v>
      </c>
      <c r="I6" s="49" t="s">
        <v>478</v>
      </c>
    </row>
    <row r="7" ht="17.25" customHeight="1" spans="1:9">
      <c r="A7" s="53" t="s">
        <v>82</v>
      </c>
      <c r="B7" s="54"/>
      <c r="C7" s="55" t="s">
        <v>83</v>
      </c>
      <c r="D7" s="53" t="s">
        <v>84</v>
      </c>
      <c r="E7" s="56" t="s">
        <v>85</v>
      </c>
      <c r="F7" s="53" t="s">
        <v>86</v>
      </c>
      <c r="G7" s="55" t="s">
        <v>87</v>
      </c>
      <c r="H7" s="57" t="s">
        <v>88</v>
      </c>
      <c r="I7" s="56" t="s">
        <v>89</v>
      </c>
    </row>
    <row r="8" ht="19.5" customHeight="1" spans="1:9">
      <c r="A8" s="58"/>
      <c r="B8" s="33"/>
      <c r="C8" s="33"/>
      <c r="D8" s="31"/>
      <c r="E8" s="22"/>
      <c r="F8" s="57"/>
      <c r="G8" s="59"/>
      <c r="H8" s="60"/>
      <c r="I8" s="60"/>
    </row>
    <row r="9" ht="19.5" customHeight="1" spans="1:9">
      <c r="A9" s="61" t="s">
        <v>56</v>
      </c>
      <c r="B9" s="62"/>
      <c r="C9" s="62"/>
      <c r="D9" s="63"/>
      <c r="E9" s="64"/>
      <c r="F9" s="64"/>
      <c r="G9" s="59"/>
      <c r="H9" s="60"/>
      <c r="I9" s="60"/>
    </row>
    <row r="10" ht="26" customHeight="1" spans="1:1">
      <c r="A10" t="s">
        <v>470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G23" sqref="G23"/>
    </sheetView>
  </sheetViews>
  <sheetFormatPr defaultColWidth="9.14166666666667" defaultRowHeight="14.25" customHeight="1"/>
  <cols>
    <col min="1" max="3" width="8.125" customWidth="1"/>
    <col min="4" max="7" width="11.875" customWidth="1"/>
    <col min="8" max="8" width="5.125" customWidth="1"/>
    <col min="9" max="9" width="11.875" customWidth="1"/>
    <col min="10" max="10" width="13.75" customWidth="1"/>
    <col min="11" max="11" width="15.625" customWidth="1"/>
  </cols>
  <sheetData>
    <row r="1" customHeight="1" spans="1:11">
      <c r="A1" s="2"/>
      <c r="B1" s="2"/>
      <c r="C1" s="2"/>
      <c r="D1" s="2"/>
      <c r="E1" s="2"/>
      <c r="F1" s="2"/>
      <c r="G1" s="2"/>
      <c r="H1" s="2"/>
      <c r="I1" s="2"/>
      <c r="J1" s="2"/>
      <c r="K1" s="2"/>
    </row>
    <row r="2" customHeight="1" spans="4:11">
      <c r="D2" s="3"/>
      <c r="E2" s="3"/>
      <c r="F2" s="3"/>
      <c r="G2" s="3"/>
      <c r="K2" s="4" t="s">
        <v>479</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317</v>
      </c>
      <c r="B5" s="10" t="s">
        <v>224</v>
      </c>
      <c r="C5" s="10" t="s">
        <v>318</v>
      </c>
      <c r="D5" s="11" t="s">
        <v>225</v>
      </c>
      <c r="E5" s="11" t="s">
        <v>226</v>
      </c>
      <c r="F5" s="11" t="s">
        <v>319</v>
      </c>
      <c r="G5" s="11" t="s">
        <v>320</v>
      </c>
      <c r="H5" s="29" t="s">
        <v>56</v>
      </c>
      <c r="I5" s="12" t="s">
        <v>480</v>
      </c>
      <c r="J5" s="13"/>
      <c r="K5" s="14"/>
    </row>
    <row r="6" ht="21.75" customHeight="1" spans="1:11">
      <c r="A6" s="15"/>
      <c r="B6" s="15"/>
      <c r="C6" s="15"/>
      <c r="D6" s="16"/>
      <c r="E6" s="16"/>
      <c r="F6" s="16"/>
      <c r="G6" s="16"/>
      <c r="H6" s="30"/>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7">
        <v>10</v>
      </c>
      <c r="K8" s="37">
        <v>11</v>
      </c>
    </row>
    <row r="9" ht="18.75" customHeight="1" spans="1:11">
      <c r="A9" s="31"/>
      <c r="B9" s="22"/>
      <c r="C9" s="31"/>
      <c r="D9" s="31"/>
      <c r="E9" s="31"/>
      <c r="F9" s="31"/>
      <c r="G9" s="31"/>
      <c r="H9" s="32"/>
      <c r="I9" s="38"/>
      <c r="J9" s="38"/>
      <c r="K9" s="32"/>
    </row>
    <row r="10" ht="18.75" customHeight="1" spans="1:11">
      <c r="A10" s="33"/>
      <c r="B10" s="22"/>
      <c r="C10" s="22"/>
      <c r="D10" s="22"/>
      <c r="E10" s="22"/>
      <c r="F10" s="22"/>
      <c r="G10" s="22"/>
      <c r="H10" s="24"/>
      <c r="I10" s="24"/>
      <c r="J10" s="24"/>
      <c r="K10" s="32"/>
    </row>
    <row r="11" ht="18.75" customHeight="1" spans="1:11">
      <c r="A11" s="34" t="s">
        <v>212</v>
      </c>
      <c r="B11" s="35"/>
      <c r="C11" s="35"/>
      <c r="D11" s="35"/>
      <c r="E11" s="35"/>
      <c r="F11" s="35"/>
      <c r="G11" s="36"/>
      <c r="H11" s="24"/>
      <c r="I11" s="24"/>
      <c r="J11" s="24"/>
      <c r="K11" s="32"/>
    </row>
    <row r="12" customHeight="1" spans="1:1">
      <c r="A12" t="s">
        <v>470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pane ySplit="1" topLeftCell="A2" activePane="bottomLeft" state="frozen"/>
      <selection/>
      <selection pane="bottomLeft" activeCell="E13" sqref="E13"/>
    </sheetView>
  </sheetViews>
  <sheetFormatPr defaultColWidth="9.14166666666667" defaultRowHeight="14.25" customHeight="1" outlineLevelCol="6"/>
  <cols>
    <col min="1" max="1" width="14.125" customWidth="1"/>
    <col min="2" max="2" width="14.875" customWidth="1"/>
    <col min="3" max="3" width="13.875" customWidth="1"/>
    <col min="4" max="4" width="13.25" customWidth="1"/>
    <col min="5" max="5" width="17.375" customWidth="1"/>
    <col min="6" max="6" width="17.125" customWidth="1"/>
    <col min="7" max="7" width="14.5" customWidth="1"/>
  </cols>
  <sheetData>
    <row r="1" customHeight="1" spans="1:7">
      <c r="A1" s="2"/>
      <c r="B1" s="2"/>
      <c r="C1" s="2"/>
      <c r="D1" s="2"/>
      <c r="E1" s="2"/>
      <c r="F1" s="2"/>
      <c r="G1" s="2"/>
    </row>
    <row r="2" ht="13.5" customHeight="1" spans="4:7">
      <c r="D2" s="3"/>
      <c r="G2" s="4" t="s">
        <v>481</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318</v>
      </c>
      <c r="B5" s="10" t="s">
        <v>317</v>
      </c>
      <c r="C5" s="10" t="s">
        <v>224</v>
      </c>
      <c r="D5" s="11" t="s">
        <v>482</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40" customHeight="1" spans="1:7">
      <c r="A9" s="22" t="s">
        <v>70</v>
      </c>
      <c r="B9" s="23" t="s">
        <v>323</v>
      </c>
      <c r="C9" s="23" t="s">
        <v>483</v>
      </c>
      <c r="D9" s="23" t="s">
        <v>323</v>
      </c>
      <c r="E9" s="24">
        <v>92987700.08</v>
      </c>
      <c r="F9" s="24">
        <v>97637085.32</v>
      </c>
      <c r="G9" s="24">
        <v>102286470.68</v>
      </c>
    </row>
    <row r="10" s="1" customFormat="1" ht="38" customHeight="1" spans="1:7">
      <c r="A10" s="25" t="s">
        <v>56</v>
      </c>
      <c r="B10" s="26" t="s">
        <v>484</v>
      </c>
      <c r="C10" s="26"/>
      <c r="D10" s="27"/>
      <c r="E10" s="28">
        <f>E9</f>
        <v>92987700.08</v>
      </c>
      <c r="F10" s="28">
        <f>F9</f>
        <v>97637085.32</v>
      </c>
      <c r="G10" s="28">
        <f>G9</f>
        <v>102286470.68</v>
      </c>
    </row>
  </sheetData>
  <mergeCells count="11">
    <mergeCell ref="A3:G3"/>
    <mergeCell ref="A4:D4"/>
    <mergeCell ref="E5:G5"/>
    <mergeCell ref="A10:D1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2025-03-26T08:54:58Z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