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3040" windowHeight="9375" tabRatio="819" firstSheet="28" activeTab="32"/>
  </bookViews>
  <sheets>
    <sheet name="1-1禄劝县一般公共预算收入情况表" sheetId="28" r:id="rId1"/>
    <sheet name="1-2禄劝县一般公共预算支出情况表" sheetId="29" r:id="rId2"/>
    <sheet name="1-3禄劝县本级一般公共预算收入情况表" sheetId="133" r:id="rId3"/>
    <sheet name="1-4禄劝县本级一般公共预算支出情况表（公开到项级）" sheetId="33" r:id="rId4"/>
    <sheet name="1-5县本级一般公共预算基本支出情况表（公开到款级）" sheetId="132" r:id="rId5"/>
    <sheet name="1-6县本级一般公共预算支出表(县对下转移支付项目)" sheetId="35" r:id="rId6"/>
    <sheet name="1-7禄劝县分地区税收返还和转移支付预算表" sheetId="36" r:id="rId7"/>
    <sheet name="1-8禄劝县本级“三公”经费预算财政拨款情况统计表" sheetId="131" r:id="rId8"/>
    <sheet name="2-1禄劝县政府性基金预算收入情况表" sheetId="54" r:id="rId9"/>
    <sheet name="2-2禄劝县政府性基金预算支出情况表" sheetId="55" r:id="rId10"/>
    <sheet name="2-3县本级政府性基金预算收入情况表" sheetId="56" r:id="rId11"/>
    <sheet name="2-4县本级政府性基金预算支出情况表（公开到项级）" sheetId="57" r:id="rId12"/>
    <sheet name="2-5县本级政府性基金支出表(县对下转移支付)" sheetId="58" r:id="rId13"/>
    <sheet name="3-1禄劝县国有资本经营收入预算情况表" sheetId="108" r:id="rId14"/>
    <sheet name="3-2禄劝县国有资本经营支出预算情况表" sheetId="109" r:id="rId15"/>
    <sheet name="3-3县本级国有资本经营收入预算情况表" sheetId="110" r:id="rId16"/>
    <sheet name="3-4县本级国有资本经营支出预算情况表（公开到项级）" sheetId="111" r:id="rId17"/>
    <sheet name="3-5 禄劝县国有资本经营预算转移支付表 （分地区）" sheetId="129" r:id="rId18"/>
    <sheet name="3-6 国有资本经营预算转移支付表（分项目）" sheetId="130" r:id="rId19"/>
    <sheet name="4-1禄劝县社会保险基金收入预算情况表" sheetId="113" r:id="rId20"/>
    <sheet name="4-2禄劝县社会保险基金支出预算情况表" sheetId="114" r:id="rId21"/>
    <sheet name="4-3县本级社会保险基金收入预算情况表" sheetId="117" r:id="rId22"/>
    <sheet name="4-4县本级社会保险基金支出预算情况表" sheetId="118" r:id="rId23"/>
    <sheet name="5-1   2020年地方政府债务限额及余额预算情况表" sheetId="119" r:id="rId24"/>
    <sheet name="5-2  2020年地方政府一般债务余额情况表" sheetId="120" r:id="rId25"/>
    <sheet name="5-3  本级2020年地方政府一般债务余额情况表" sheetId="121" r:id="rId26"/>
    <sheet name="5-4 2020年地方政府专项债务余额情况表" sheetId="122" r:id="rId27"/>
    <sheet name="5-5 本级2020年地方政府专项债务余额情况表（本级）" sheetId="123" r:id="rId28"/>
    <sheet name="5-6 地方政府债券发行及还本付息情况表" sheetId="124" r:id="rId29"/>
    <sheet name="5-7 2021年禄劝县本级政府专项债务限额和余额情况表" sheetId="125" r:id="rId30"/>
    <sheet name="5-8 2020年年初新增地方政府债券资金安排表" sheetId="126" r:id="rId31"/>
    <sheet name="6-1重大政策和重点项目绩效目标表" sheetId="127" r:id="rId32"/>
    <sheet name="6-2重点工作情况解释说明汇总表" sheetId="128" r:id="rId33"/>
  </sheets>
  <externalReferences>
    <externalReference r:id="rId34"/>
    <externalReference r:id="rId35"/>
  </externalReferences>
  <definedNames>
    <definedName name="_xlnm._FilterDatabase" localSheetId="0" hidden="1">'1-1禄劝县一般公共预算收入情况表'!$A$3:$E$39</definedName>
    <definedName name="_xlnm._FilterDatabase" localSheetId="1" hidden="1">'1-2禄劝县一般公共预算支出情况表'!$A$3:$E$39</definedName>
    <definedName name="_xlnm._FilterDatabase" localSheetId="3" hidden="1">'1-4禄劝县本级一般公共预算支出情况表（公开到项级）'!$E$1:$E$1346</definedName>
    <definedName name="_xlnm._FilterDatabase" localSheetId="4" hidden="1">'1-5县本级一般公共预算基本支出情况表（公开到款级）'!$A$3:$B$31</definedName>
    <definedName name="_xlnm._FilterDatabase" localSheetId="5" hidden="1">'1-6县本级一般公共预算支出表(县对下转移支付项目)'!$A$4:$D$43</definedName>
    <definedName name="_xlnm._FilterDatabase" localSheetId="8" hidden="1">'2-1禄劝县政府性基金预算收入情况表'!$A$3:$E$37</definedName>
    <definedName name="_xlnm._FilterDatabase" localSheetId="9" hidden="1">'2-2禄劝县政府性基金预算支出情况表'!$A$3:$E$269</definedName>
    <definedName name="_xlnm._FilterDatabase" localSheetId="10" hidden="1">'2-3县本级政府性基金预算收入情况表'!$A$3:$E$37</definedName>
    <definedName name="_xlnm._FilterDatabase" localSheetId="11" hidden="1">'2-4县本级政府性基金预算支出情况表（公开到项级）'!$A$3:$E$271</definedName>
    <definedName name="_xlnm._FilterDatabase" localSheetId="12" hidden="1">'2-5县本级政府性基金支出表(县对下转移支付)'!$A$4:$D$19</definedName>
    <definedName name="_xlnm._FilterDatabase" localSheetId="13" hidden="1">'3-1禄劝县国有资本经营收入预算情况表'!$A$3:$D$41</definedName>
    <definedName name="_xlnm._FilterDatabase" localSheetId="14" hidden="1">'3-2禄劝县国有资本经营支出预算情况表'!$A$3:$D$28</definedName>
    <definedName name="_xlnm._FilterDatabase" localSheetId="15" hidden="1">'3-3县本级国有资本经营收入预算情况表'!$A$3:$D$35</definedName>
    <definedName name="_xlnm._FilterDatabase" localSheetId="16" hidden="1">'3-4县本级国有资本经营支出预算情况表（公开到项级）'!$A$3:$D$21</definedName>
    <definedName name="_xlnm._FilterDatabase" localSheetId="19" hidden="1">'4-1禄劝县社会保险基金收入预算情况表'!$A$4:$D$39</definedName>
    <definedName name="_xlnm._FilterDatabase" localSheetId="20" hidden="1">'4-2禄劝县社会保险基金支出预算情况表'!$A$4:$D$23</definedName>
    <definedName name="_xlnm._FilterDatabase" localSheetId="21" hidden="1">'4-3县本级社会保险基金收入预算情况表'!$A$4:$D$39</definedName>
    <definedName name="_xlnm._FilterDatabase" localSheetId="22" hidden="1">'4-4县本级社会保险基金支出预算情况表'!$A$4:$E$23</definedName>
    <definedName name="_lst_r_地方财政预算表2015年全省汇总_10_科目编码名称" localSheetId="19">[1]_ESList!$A$1:$A$27</definedName>
    <definedName name="_lst_r_地方财政预算表2015年全省汇总_10_科目编码名称" localSheetId="20">[1]_ESList!$A$1:$A$27</definedName>
    <definedName name="_lst_r_地方财政预算表2015年全省汇总_10_科目编码名称" localSheetId="21">[1]_ESList!$A$1:$A$27</definedName>
    <definedName name="_lst_r_地方财政预算表2015年全省汇总_10_科目编码名称" localSheetId="22">[1]_ESList!$A$1:$A$27</definedName>
    <definedName name="_lst_r_地方财政预算表2015年全省汇总_10_科目编码名称">[2]_ESList!$A$1:$A$27</definedName>
    <definedName name="_xlnm.Print_Area" localSheetId="0">'1-1禄劝县一般公共预算收入情况表'!$B$1:$E$39</definedName>
    <definedName name="_xlnm.Print_Area" localSheetId="1">'1-2禄劝县一般公共预算支出情况表'!$B$1:$E$38</definedName>
    <definedName name="_xlnm.Print_Area" localSheetId="3">'1-4禄劝县本级一般公共预算支出情况表（公开到项级）'!$A$1:$E$1333</definedName>
    <definedName name="_xlnm.Print_Area" localSheetId="4">'1-5县本级一般公共预算基本支出情况表（公开到款级）'!$A$1:$B$31</definedName>
    <definedName name="_xlnm.Print_Area" localSheetId="5">'1-6县本级一般公共预算支出表(县对下转移支付项目)'!$A$1:$C$43</definedName>
    <definedName name="_xlnm.Print_Area" localSheetId="6">'1-7禄劝县分地区税收返还和转移支付预算表'!$A$1:$D$16</definedName>
    <definedName name="_xlnm.Print_Area" localSheetId="8">'2-1禄劝县政府性基金预算收入情况表'!$A$1:$E$37</definedName>
    <definedName name="_xlnm.Print_Area" localSheetId="9">'2-2禄劝县政府性基金预算支出情况表'!$A$1:$E$269</definedName>
    <definedName name="_xlnm.Print_Area" localSheetId="10">'2-3县本级政府性基金预算收入情况表'!$A$1:$E$37</definedName>
    <definedName name="_xlnm.Print_Area" localSheetId="11">'2-4县本级政府性基金预算支出情况表（公开到项级）'!$A$1:$E$271</definedName>
    <definedName name="_xlnm.Print_Area" localSheetId="12">'2-5县本级政府性基金支出表(县对下转移支付)'!$A$1:$D$16</definedName>
    <definedName name="_xlnm.Print_Area" localSheetId="13">'3-1禄劝县国有资本经营收入预算情况表'!$A$1:$D$41</definedName>
    <definedName name="_xlnm.Print_Area" localSheetId="14">'3-2禄劝县国有资本经营支出预算情况表'!$A$1:$D$28</definedName>
    <definedName name="_xlnm.Print_Area" localSheetId="15">'3-3县本级国有资本经营收入预算情况表'!$A$1:$D$35</definedName>
    <definedName name="_xlnm.Print_Area" localSheetId="16">'3-4县本级国有资本经营支出预算情况表（公开到项级）'!$A$1:$D$21</definedName>
    <definedName name="_xlnm.Print_Area" localSheetId="19">'4-1禄劝县社会保险基金收入预算情况表'!$A$1:$D$39</definedName>
    <definedName name="_xlnm.Print_Area" localSheetId="20">'4-2禄劝县社会保险基金支出预算情况表'!$A$1:$D$23</definedName>
    <definedName name="_xlnm.Print_Area" localSheetId="21">'4-3县本级社会保险基金收入预算情况表'!$A$1:$D$39</definedName>
    <definedName name="_xlnm.Print_Area" localSheetId="22">'4-4县本级社会保险基金支出预算情况表'!$A$1:$D$23</definedName>
    <definedName name="_xlnm.Print_Area" localSheetId="31">'6-1重大政策和重点项目绩效目标表'!#REF!</definedName>
    <definedName name="_xlnm.Print_Titles" localSheetId="0">'1-1禄劝县一般公共预算收入情况表'!$1:$3</definedName>
    <definedName name="_xlnm.Print_Titles" localSheetId="1">'1-2禄劝县一般公共预算支出情况表'!$1:$3</definedName>
    <definedName name="_xlnm.Print_Titles" localSheetId="3">'1-4禄劝县本级一般公共预算支出情况表（公开到项级）'!$1:$3</definedName>
    <definedName name="_xlnm.Print_Titles" localSheetId="4">'1-5县本级一般公共预算基本支出情况表（公开到款级）'!$1:$3</definedName>
    <definedName name="_xlnm.Print_Titles" localSheetId="5">'1-6县本级一般公共预算支出表(县对下转移支付项目)'!$1:$4</definedName>
    <definedName name="_xlnm.Print_Titles" localSheetId="6">'1-7禄劝县分地区税收返还和转移支付预算表'!$1:$3</definedName>
    <definedName name="_xlnm.Print_Titles" localSheetId="8">'2-1禄劝县政府性基金预算收入情况表'!$1:$3</definedName>
    <definedName name="_xlnm.Print_Titles" localSheetId="9">'2-2禄劝县政府性基金预算支出情况表'!$1:$3</definedName>
    <definedName name="_xlnm.Print_Titles" localSheetId="10">'2-3县本级政府性基金预算收入情况表'!$1:$3</definedName>
    <definedName name="_xlnm.Print_Titles" localSheetId="11">'2-4县本级政府性基金预算支出情况表（公开到项级）'!$1:$3</definedName>
    <definedName name="_xlnm.Print_Titles" localSheetId="12">'2-5县本级政府性基金支出表(县对下转移支付)'!$1:$4</definedName>
    <definedName name="_xlnm.Print_Titles" localSheetId="13">'3-1禄劝县国有资本经营收入预算情况表'!$1:$3</definedName>
    <definedName name="_xlnm.Print_Titles" localSheetId="14">'3-2禄劝县国有资本经营支出预算情况表'!$1:$3</definedName>
    <definedName name="_xlnm.Print_Titles" localSheetId="15">'3-3县本级国有资本经营收入预算情况表'!$1:$3</definedName>
    <definedName name="_xlnm.Print_Titles" localSheetId="19">'4-1禄劝县社会保险基金收入预算情况表'!$1:$4</definedName>
    <definedName name="_xlnm.Print_Titles" localSheetId="21">'4-3县本级社会保险基金收入预算情况表'!$1:$4</definedName>
    <definedName name="专项收入年初预算数" localSheetId="1">#REF!</definedName>
    <definedName name="专项收入年初预算数" localSheetId="4">#REF!</definedName>
    <definedName name="专项收入年初预算数" localSheetId="7">#REF!</definedName>
    <definedName name="专项收入年初预算数" localSheetId="13">#REF!</definedName>
    <definedName name="专项收入年初预算数" localSheetId="14">#REF!</definedName>
    <definedName name="专项收入年初预算数" localSheetId="15">#REF!</definedName>
    <definedName name="专项收入年初预算数" localSheetId="16">#REF!</definedName>
    <definedName name="专项收入年初预算数" localSheetId="17">#REF!</definedName>
    <definedName name="专项收入年初预算数" localSheetId="18">#REF!</definedName>
    <definedName name="专项收入年初预算数" localSheetId="19">#REF!</definedName>
    <definedName name="专项收入年初预算数" localSheetId="20">#REF!</definedName>
    <definedName name="专项收入年初预算数" localSheetId="21">#REF!</definedName>
    <definedName name="专项收入年初预算数" localSheetId="22">#REF!</definedName>
    <definedName name="专项收入年初预算数" localSheetId="23">#REF!</definedName>
    <definedName name="专项收入年初预算数" localSheetId="24">#REF!</definedName>
    <definedName name="专项收入年初预算数" localSheetId="25">#REF!</definedName>
    <definedName name="专项收入年初预算数" localSheetId="26">#REF!</definedName>
    <definedName name="专项收入年初预算数" localSheetId="27">#REF!</definedName>
    <definedName name="专项收入年初预算数" localSheetId="28">#REF!</definedName>
    <definedName name="专项收入年初预算数" localSheetId="29">#REF!</definedName>
    <definedName name="专项收入年初预算数" localSheetId="30">#REF!</definedName>
    <definedName name="专项收入年初预算数" localSheetId="31">#REF!</definedName>
    <definedName name="专项收入年初预算数" localSheetId="32">#REF!</definedName>
    <definedName name="专项收入年初预算数">#REF!</definedName>
    <definedName name="专项收入全年预计数" localSheetId="1">#REF!</definedName>
    <definedName name="专项收入全年预计数" localSheetId="4">#REF!</definedName>
    <definedName name="专项收入全年预计数" localSheetId="7">#REF!</definedName>
    <definedName name="专项收入全年预计数" localSheetId="13">#REF!</definedName>
    <definedName name="专项收入全年预计数" localSheetId="14">#REF!</definedName>
    <definedName name="专项收入全年预计数" localSheetId="15">#REF!</definedName>
    <definedName name="专项收入全年预计数" localSheetId="16">#REF!</definedName>
    <definedName name="专项收入全年预计数" localSheetId="17">#REF!</definedName>
    <definedName name="专项收入全年预计数" localSheetId="18">#REF!</definedName>
    <definedName name="专项收入全年预计数" localSheetId="19">#REF!</definedName>
    <definedName name="专项收入全年预计数" localSheetId="20">#REF!</definedName>
    <definedName name="专项收入全年预计数" localSheetId="21">#REF!</definedName>
    <definedName name="专项收入全年预计数" localSheetId="22">#REF!</definedName>
    <definedName name="专项收入全年预计数" localSheetId="23">#REF!</definedName>
    <definedName name="专项收入全年预计数" localSheetId="24">#REF!</definedName>
    <definedName name="专项收入全年预计数" localSheetId="25">#REF!</definedName>
    <definedName name="专项收入全年预计数" localSheetId="26">#REF!</definedName>
    <definedName name="专项收入全年预计数" localSheetId="27">#REF!</definedName>
    <definedName name="专项收入全年预计数" localSheetId="28">#REF!</definedName>
    <definedName name="专项收入全年预计数" localSheetId="29">#REF!</definedName>
    <definedName name="专项收入全年预计数" localSheetId="30">#REF!</definedName>
    <definedName name="专项收入全年预计数" localSheetId="31">#REF!</definedName>
    <definedName name="专项收入全年预计数" localSheetId="32">#REF!</definedName>
    <definedName name="专项收入全年预计数">#REF!</definedName>
  </definedNames>
  <calcPr calcId="124519" fullPrecision="0"/>
</workbook>
</file>

<file path=xl/calcChain.xml><?xml version="1.0" encoding="utf-8"?>
<calcChain xmlns="http://schemas.openxmlformats.org/spreadsheetml/2006/main">
  <c r="E11" i="54"/>
  <c r="E15"/>
  <c r="E17"/>
  <c r="E18"/>
  <c r="E19"/>
  <c r="E29"/>
  <c r="E30"/>
  <c r="E32"/>
  <c r="E34"/>
  <c r="E37"/>
  <c r="E10"/>
  <c r="E1330" i="33"/>
  <c r="E1329"/>
  <c r="E1327"/>
  <c r="E1326"/>
  <c r="E1319"/>
  <c r="E1310"/>
  <c r="E1306"/>
  <c r="E1278"/>
  <c r="E1272"/>
  <c r="E1205"/>
  <c r="E1196"/>
  <c r="E1194"/>
  <c r="E1174"/>
  <c r="E1140"/>
  <c r="E1083"/>
  <c r="E949"/>
  <c r="E938"/>
  <c r="E933"/>
  <c r="E931"/>
  <c r="E921"/>
  <c r="E917"/>
  <c r="E899"/>
  <c r="E898"/>
  <c r="E894"/>
  <c r="E889"/>
  <c r="E875"/>
  <c r="E866"/>
  <c r="E863"/>
  <c r="E861"/>
  <c r="E840"/>
  <c r="E837"/>
  <c r="E834"/>
  <c r="E830"/>
  <c r="E823"/>
  <c r="E817"/>
  <c r="E814"/>
  <c r="E786"/>
  <c r="E735"/>
  <c r="E732"/>
  <c r="E727"/>
  <c r="E721"/>
  <c r="E711"/>
  <c r="E707"/>
  <c r="E706"/>
  <c r="E705"/>
  <c r="E703"/>
  <c r="E701"/>
  <c r="E698"/>
  <c r="E694"/>
  <c r="E693"/>
  <c r="E687"/>
  <c r="E686"/>
  <c r="E685"/>
  <c r="E668"/>
  <c r="E667"/>
  <c r="E662"/>
  <c r="E659"/>
  <c r="E654"/>
  <c r="E651"/>
  <c r="E648"/>
  <c r="E622"/>
  <c r="E619"/>
  <c r="E617"/>
  <c r="E614"/>
  <c r="E610"/>
  <c r="E604"/>
  <c r="E602"/>
  <c r="E601"/>
  <c r="E594"/>
  <c r="E592"/>
  <c r="E588"/>
  <c r="E587"/>
  <c r="E586"/>
  <c r="E584"/>
  <c r="E576"/>
  <c r="E570"/>
  <c r="E567"/>
  <c r="E566"/>
  <c r="E564"/>
  <c r="E559"/>
  <c r="E558"/>
  <c r="E553"/>
  <c r="E551"/>
  <c r="E543"/>
  <c r="E542"/>
  <c r="E534"/>
  <c r="E531"/>
  <c r="E527"/>
  <c r="E523"/>
  <c r="E522"/>
  <c r="E495"/>
  <c r="E489"/>
  <c r="E483"/>
  <c r="E475"/>
  <c r="E455"/>
  <c r="E31" i="29"/>
  <c r="E32"/>
  <c r="G10" i="119"/>
  <c r="D10"/>
  <c r="E265" i="55"/>
  <c r="E222"/>
  <c r="E204"/>
  <c r="E192"/>
  <c r="E179"/>
  <c r="E99"/>
  <c r="E62"/>
  <c r="E44"/>
  <c r="E43"/>
  <c r="E21"/>
  <c r="E20"/>
  <c r="E26" i="56"/>
  <c r="E30"/>
  <c r="E15"/>
  <c r="E10"/>
  <c r="E269" i="57"/>
  <c r="E262"/>
  <c r="E237"/>
  <c r="E222"/>
  <c r="E221"/>
  <c r="E220"/>
  <c r="E219"/>
  <c r="E204"/>
  <c r="E179"/>
  <c r="E181"/>
  <c r="E178"/>
  <c r="D261"/>
  <c r="D271"/>
  <c r="E271" s="1"/>
  <c r="C261"/>
  <c r="C271" s="1"/>
  <c r="C37" i="56"/>
  <c r="E37" s="1"/>
  <c r="C29"/>
  <c r="E29" s="1"/>
  <c r="C178" i="55"/>
  <c r="C98"/>
  <c r="E98" s="1"/>
  <c r="C43"/>
  <c r="D178"/>
  <c r="D269" s="1"/>
  <c r="C221"/>
  <c r="E221" s="1"/>
  <c r="C37" i="54"/>
  <c r="C10"/>
  <c r="C29"/>
  <c r="D37"/>
  <c r="D29"/>
  <c r="E8" i="131"/>
  <c r="E10"/>
  <c r="D10"/>
  <c r="E7"/>
  <c r="C8"/>
  <c r="C5" s="1"/>
  <c r="D8"/>
  <c r="D5" s="1"/>
  <c r="B8"/>
  <c r="B5" s="1"/>
  <c r="B6" i="36"/>
  <c r="B7"/>
  <c r="B8"/>
  <c r="B9"/>
  <c r="B10"/>
  <c r="B11"/>
  <c r="B12"/>
  <c r="B13"/>
  <c r="B14"/>
  <c r="B15"/>
  <c r="B16"/>
  <c r="B4"/>
  <c r="B31" i="132"/>
  <c r="B27"/>
  <c r="B25"/>
  <c r="B22"/>
  <c r="B20"/>
  <c r="B9"/>
  <c r="B4"/>
  <c r="D1328" i="33"/>
  <c r="C1328"/>
  <c r="D1321"/>
  <c r="D1320" s="1"/>
  <c r="C1321"/>
  <c r="C1320" s="1"/>
  <c r="D1307"/>
  <c r="C1307"/>
  <c r="D1294"/>
  <c r="C1294"/>
  <c r="D1286"/>
  <c r="C1286"/>
  <c r="D1280"/>
  <c r="C1280"/>
  <c r="D1274"/>
  <c r="C1274"/>
  <c r="D1262"/>
  <c r="C1262"/>
  <c r="D1248"/>
  <c r="C1248"/>
  <c r="D1222"/>
  <c r="C1222"/>
  <c r="D1204"/>
  <c r="C1204"/>
  <c r="D1195"/>
  <c r="C1195"/>
  <c r="D1184"/>
  <c r="C1184"/>
  <c r="D1181"/>
  <c r="C1181"/>
  <c r="D1166"/>
  <c r="C1166"/>
  <c r="D1139"/>
  <c r="C1139"/>
  <c r="D1125"/>
  <c r="C1125"/>
  <c r="D1119"/>
  <c r="C1119"/>
  <c r="D1109"/>
  <c r="C1109"/>
  <c r="D1098"/>
  <c r="C1098"/>
  <c r="D1092"/>
  <c r="C1092"/>
  <c r="D1082"/>
  <c r="C1082"/>
  <c r="C418"/>
  <c r="C190"/>
  <c r="C17"/>
  <c r="C5"/>
  <c r="D948"/>
  <c r="D947" s="1"/>
  <c r="C948"/>
  <c r="C947" s="1"/>
  <c r="D944"/>
  <c r="C944"/>
  <c r="D934"/>
  <c r="C934"/>
  <c r="D927"/>
  <c r="C927"/>
  <c r="D916"/>
  <c r="D261" i="55" l="1"/>
  <c r="E947" i="33"/>
  <c r="E1184"/>
  <c r="E261" i="57"/>
  <c r="E178" i="55"/>
  <c r="E927" i="33"/>
  <c r="E1082"/>
  <c r="E1139"/>
  <c r="E1195"/>
  <c r="E1262"/>
  <c r="E1294"/>
  <c r="E934"/>
  <c r="E1166"/>
  <c r="E1204"/>
  <c r="E1274"/>
  <c r="E1307"/>
  <c r="E1328"/>
  <c r="E916"/>
  <c r="E948"/>
  <c r="C261" i="55"/>
  <c r="E5" i="131"/>
  <c r="D1081" i="33"/>
  <c r="D1183"/>
  <c r="D1203"/>
  <c r="D1138"/>
  <c r="C1081"/>
  <c r="C1183"/>
  <c r="C1203"/>
  <c r="C1261"/>
  <c r="D1261"/>
  <c r="C1138"/>
  <c r="D1101"/>
  <c r="C1101"/>
  <c r="D888"/>
  <c r="E261" i="55" l="1"/>
  <c r="E1138" i="33"/>
  <c r="E1261"/>
  <c r="E1183"/>
  <c r="E888"/>
  <c r="E1081"/>
  <c r="E1203"/>
  <c r="D862"/>
  <c r="C862"/>
  <c r="D833"/>
  <c r="C833"/>
  <c r="D831"/>
  <c r="C831"/>
  <c r="C829"/>
  <c r="D829"/>
  <c r="D824"/>
  <c r="C824"/>
  <c r="D813"/>
  <c r="C813"/>
  <c r="D836"/>
  <c r="C836"/>
  <c r="E836" l="1"/>
  <c r="E862"/>
  <c r="E829"/>
  <c r="E813"/>
  <c r="E833"/>
  <c r="D835"/>
  <c r="D812"/>
  <c r="C835"/>
  <c r="C812"/>
  <c r="D810"/>
  <c r="C810"/>
  <c r="D795"/>
  <c r="C795"/>
  <c r="D785"/>
  <c r="C785"/>
  <c r="D783"/>
  <c r="C783"/>
  <c r="D757"/>
  <c r="C757"/>
  <c r="D748"/>
  <c r="C748"/>
  <c r="D744"/>
  <c r="C744"/>
  <c r="D734"/>
  <c r="C734"/>
  <c r="D731"/>
  <c r="C731"/>
  <c r="D720"/>
  <c r="C720"/>
  <c r="D709"/>
  <c r="C709"/>
  <c r="D704"/>
  <c r="C704"/>
  <c r="D700"/>
  <c r="C700"/>
  <c r="D697"/>
  <c r="C697"/>
  <c r="D684"/>
  <c r="C684"/>
  <c r="D666"/>
  <c r="C666"/>
  <c r="D661"/>
  <c r="C661"/>
  <c r="D658"/>
  <c r="C658"/>
  <c r="D647"/>
  <c r="C647"/>
  <c r="D626"/>
  <c r="C626"/>
  <c r="D618"/>
  <c r="C618"/>
  <c r="D609"/>
  <c r="C609"/>
  <c r="D600"/>
  <c r="D593"/>
  <c r="C593"/>
  <c r="D585"/>
  <c r="C585"/>
  <c r="D575"/>
  <c r="C575"/>
  <c r="D562"/>
  <c r="C562"/>
  <c r="D552"/>
  <c r="C552"/>
  <c r="C533"/>
  <c r="D533"/>
  <c r="D528"/>
  <c r="C528"/>
  <c r="D518"/>
  <c r="C518"/>
  <c r="D509"/>
  <c r="C509"/>
  <c r="D498"/>
  <c r="C498"/>
  <c r="D490"/>
  <c r="C490"/>
  <c r="D474"/>
  <c r="C474"/>
  <c r="D468"/>
  <c r="C468"/>
  <c r="D464"/>
  <c r="C464"/>
  <c r="D460"/>
  <c r="C460"/>
  <c r="D453"/>
  <c r="C453"/>
  <c r="D448"/>
  <c r="C448"/>
  <c r="D443"/>
  <c r="C443"/>
  <c r="D438"/>
  <c r="C438"/>
  <c r="D432"/>
  <c r="C432"/>
  <c r="D423"/>
  <c r="C423"/>
  <c r="D418"/>
  <c r="D415"/>
  <c r="C415"/>
  <c r="D408"/>
  <c r="C408"/>
  <c r="D402"/>
  <c r="C402"/>
  <c r="D398"/>
  <c r="C398"/>
  <c r="D378"/>
  <c r="C378"/>
  <c r="D369"/>
  <c r="C369"/>
  <c r="D364"/>
  <c r="C364"/>
  <c r="D326"/>
  <c r="C326"/>
  <c r="D336"/>
  <c r="C336"/>
  <c r="D346"/>
  <c r="C346"/>
  <c r="D360"/>
  <c r="C360"/>
  <c r="C301"/>
  <c r="D310"/>
  <c r="C310"/>
  <c r="D301"/>
  <c r="D293"/>
  <c r="C293"/>
  <c r="D286"/>
  <c r="C286"/>
  <c r="D275"/>
  <c r="C275"/>
  <c r="D272"/>
  <c r="C272"/>
  <c r="D259"/>
  <c r="D252" s="1"/>
  <c r="C259"/>
  <c r="D246"/>
  <c r="C246"/>
  <c r="D231"/>
  <c r="C231"/>
  <c r="D224"/>
  <c r="C224"/>
  <c r="D218"/>
  <c r="C218"/>
  <c r="D204"/>
  <c r="C204"/>
  <c r="D197"/>
  <c r="C197"/>
  <c r="D190"/>
  <c r="D183"/>
  <c r="C183"/>
  <c r="D176"/>
  <c r="C176"/>
  <c r="D169"/>
  <c r="C169"/>
  <c r="D163"/>
  <c r="C163"/>
  <c r="D155"/>
  <c r="C155"/>
  <c r="D148"/>
  <c r="C148"/>
  <c r="D135"/>
  <c r="C135"/>
  <c r="D124"/>
  <c r="C124"/>
  <c r="D115"/>
  <c r="C115"/>
  <c r="D105"/>
  <c r="C105"/>
  <c r="D92"/>
  <c r="C92"/>
  <c r="D83"/>
  <c r="C83"/>
  <c r="D70"/>
  <c r="C70"/>
  <c r="D59"/>
  <c r="C59"/>
  <c r="D48"/>
  <c r="D37"/>
  <c r="C37"/>
  <c r="D26"/>
  <c r="C26"/>
  <c r="D17"/>
  <c r="E454"/>
  <c r="E419"/>
  <c r="E416"/>
  <c r="E404"/>
  <c r="E403"/>
  <c r="E380"/>
  <c r="E373"/>
  <c r="E372"/>
  <c r="E371"/>
  <c r="E370"/>
  <c r="E365"/>
  <c r="E362"/>
  <c r="E325"/>
  <c r="E322"/>
  <c r="E315"/>
  <c r="E311"/>
  <c r="E280"/>
  <c r="E276"/>
  <c r="E273"/>
  <c r="E266"/>
  <c r="E260"/>
  <c r="E248"/>
  <c r="E232"/>
  <c r="E205"/>
  <c r="E203"/>
  <c r="E198"/>
  <c r="E191"/>
  <c r="E187"/>
  <c r="E184"/>
  <c r="E182"/>
  <c r="E178"/>
  <c r="E177"/>
  <c r="E170"/>
  <c r="E164"/>
  <c r="E149"/>
  <c r="E132"/>
  <c r="E116"/>
  <c r="E60"/>
  <c r="E58"/>
  <c r="E56"/>
  <c r="E55"/>
  <c r="E49"/>
  <c r="E38"/>
  <c r="E36"/>
  <c r="E33"/>
  <c r="E30"/>
  <c r="E27"/>
  <c r="E25"/>
  <c r="E18"/>
  <c r="E13"/>
  <c r="E6"/>
  <c r="D5"/>
  <c r="D36" i="133"/>
  <c r="D35"/>
  <c r="D34"/>
  <c r="D33"/>
  <c r="D32"/>
  <c r="C32"/>
  <c r="B32"/>
  <c r="D31"/>
  <c r="D27"/>
  <c r="D26"/>
  <c r="D25"/>
  <c r="D23"/>
  <c r="D22"/>
  <c r="D21"/>
  <c r="C20"/>
  <c r="B20"/>
  <c r="D19"/>
  <c r="D18"/>
  <c r="D17"/>
  <c r="D16"/>
  <c r="D15"/>
  <c r="D14"/>
  <c r="D13"/>
  <c r="D12"/>
  <c r="D11"/>
  <c r="D10"/>
  <c r="D9"/>
  <c r="D8"/>
  <c r="D7"/>
  <c r="D6"/>
  <c r="D5"/>
  <c r="C4"/>
  <c r="B4"/>
  <c r="D38" i="29"/>
  <c r="D31"/>
  <c r="C31"/>
  <c r="D30"/>
  <c r="C30"/>
  <c r="C38" s="1"/>
  <c r="E37"/>
  <c r="E36"/>
  <c r="E28"/>
  <c r="E27"/>
  <c r="E26"/>
  <c r="E24"/>
  <c r="E23"/>
  <c r="E22"/>
  <c r="E21"/>
  <c r="E18"/>
  <c r="E17"/>
  <c r="E16"/>
  <c r="E15"/>
  <c r="E14"/>
  <c r="E13"/>
  <c r="E12"/>
  <c r="E11"/>
  <c r="E10"/>
  <c r="E9"/>
  <c r="E8"/>
  <c r="E7"/>
  <c r="E6"/>
  <c r="E4"/>
  <c r="D32" i="28"/>
  <c r="C32"/>
  <c r="D20"/>
  <c r="D30" s="1"/>
  <c r="C20"/>
  <c r="E5"/>
  <c r="E6"/>
  <c r="E7"/>
  <c r="E8"/>
  <c r="E9"/>
  <c r="E10"/>
  <c r="E11"/>
  <c r="E12"/>
  <c r="E13"/>
  <c r="E14"/>
  <c r="E15"/>
  <c r="E16"/>
  <c r="E17"/>
  <c r="E18"/>
  <c r="E19"/>
  <c r="E21"/>
  <c r="E22"/>
  <c r="E23"/>
  <c r="E25"/>
  <c r="E26"/>
  <c r="E27"/>
  <c r="E31"/>
  <c r="E33"/>
  <c r="E34"/>
  <c r="E35"/>
  <c r="E36"/>
  <c r="E4"/>
  <c r="D4"/>
  <c r="C4"/>
  <c r="C30" s="1"/>
  <c r="D16" i="118"/>
  <c r="D15"/>
  <c r="D10"/>
  <c r="D9"/>
  <c r="D28" i="117"/>
  <c r="D27"/>
  <c r="D26"/>
  <c r="D25"/>
  <c r="D24"/>
  <c r="D16"/>
  <c r="D14"/>
  <c r="D16" i="113"/>
  <c r="D13" i="111"/>
  <c r="D12"/>
  <c r="D11"/>
  <c r="D10"/>
  <c r="C10"/>
  <c r="B10"/>
  <c r="D6"/>
  <c r="D27" i="110"/>
  <c r="C27"/>
  <c r="C24" s="1"/>
  <c r="D26"/>
  <c r="D25"/>
  <c r="D24"/>
  <c r="D23"/>
  <c r="D19"/>
  <c r="D8"/>
  <c r="D6"/>
  <c r="D15" i="109"/>
  <c r="D14"/>
  <c r="D9"/>
  <c r="D20" i="108"/>
  <c r="E259" i="57"/>
  <c r="E258"/>
  <c r="E257"/>
  <c r="E256"/>
  <c r="E255"/>
  <c r="E254"/>
  <c r="D253"/>
  <c r="C253"/>
  <c r="E253" s="1"/>
  <c r="E252"/>
  <c r="E251"/>
  <c r="E250"/>
  <c r="E249"/>
  <c r="E248"/>
  <c r="E247"/>
  <c r="E246"/>
  <c r="E245"/>
  <c r="E244"/>
  <c r="E243"/>
  <c r="E242"/>
  <c r="E241"/>
  <c r="D240"/>
  <c r="C240"/>
  <c r="E240" s="1"/>
  <c r="E236"/>
  <c r="E235"/>
  <c r="E234"/>
  <c r="E233"/>
  <c r="E232"/>
  <c r="E231"/>
  <c r="E230"/>
  <c r="E229"/>
  <c r="E228"/>
  <c r="E227"/>
  <c r="E226"/>
  <c r="E225"/>
  <c r="E224"/>
  <c r="E223"/>
  <c r="E218"/>
  <c r="E217"/>
  <c r="E216"/>
  <c r="E215"/>
  <c r="E214"/>
  <c r="E213"/>
  <c r="E212"/>
  <c r="E211"/>
  <c r="E210"/>
  <c r="E209"/>
  <c r="E208"/>
  <c r="E207"/>
  <c r="E206"/>
  <c r="E205"/>
  <c r="E202"/>
  <c r="E201"/>
  <c r="E200"/>
  <c r="E199"/>
  <c r="E197"/>
  <c r="E196"/>
  <c r="E193"/>
  <c r="E191"/>
  <c r="E189"/>
  <c r="E188"/>
  <c r="E185"/>
  <c r="E184"/>
  <c r="E182"/>
  <c r="E177"/>
  <c r="E173"/>
  <c r="E172"/>
  <c r="E171"/>
  <c r="D170"/>
  <c r="C170"/>
  <c r="E170" s="1"/>
  <c r="E169"/>
  <c r="E168"/>
  <c r="E167"/>
  <c r="D166"/>
  <c r="C166"/>
  <c r="E166" s="1"/>
  <c r="E165"/>
  <c r="E164"/>
  <c r="D163"/>
  <c r="C163"/>
  <c r="E163" s="1"/>
  <c r="E162"/>
  <c r="E161"/>
  <c r="E160"/>
  <c r="E159"/>
  <c r="E156"/>
  <c r="E153"/>
  <c r="E152"/>
  <c r="E151"/>
  <c r="E150"/>
  <c r="E149"/>
  <c r="E148"/>
  <c r="D147"/>
  <c r="C147"/>
  <c r="E147" s="1"/>
  <c r="E146"/>
  <c r="E145"/>
  <c r="E144"/>
  <c r="E143"/>
  <c r="E142"/>
  <c r="E141"/>
  <c r="E140"/>
  <c r="E139"/>
  <c r="D138"/>
  <c r="C138"/>
  <c r="E138" s="1"/>
  <c r="E137"/>
  <c r="E134"/>
  <c r="E131"/>
  <c r="E130"/>
  <c r="E129"/>
  <c r="E127"/>
  <c r="E126"/>
  <c r="E125"/>
  <c r="E124"/>
  <c r="E123"/>
  <c r="D123"/>
  <c r="C123"/>
  <c r="E121"/>
  <c r="E120"/>
  <c r="E119"/>
  <c r="E118"/>
  <c r="D117"/>
  <c r="C117"/>
  <c r="E117" s="1"/>
  <c r="E116"/>
  <c r="E115"/>
  <c r="D114"/>
  <c r="C114"/>
  <c r="E114" s="1"/>
  <c r="E112"/>
  <c r="E111"/>
  <c r="E110"/>
  <c r="E108"/>
  <c r="E107"/>
  <c r="E106"/>
  <c r="E105"/>
  <c r="D104"/>
  <c r="C104"/>
  <c r="E102"/>
  <c r="E101"/>
  <c r="E100"/>
  <c r="E97"/>
  <c r="E96"/>
  <c r="E95"/>
  <c r="E94"/>
  <c r="E93"/>
  <c r="E92"/>
  <c r="E91"/>
  <c r="E90"/>
  <c r="D89"/>
  <c r="C89"/>
  <c r="E88"/>
  <c r="E87"/>
  <c r="D86"/>
  <c r="C86"/>
  <c r="E86" s="1"/>
  <c r="E85"/>
  <c r="E84"/>
  <c r="E83"/>
  <c r="E82"/>
  <c r="E81"/>
  <c r="D80"/>
  <c r="C80"/>
  <c r="E80" s="1"/>
  <c r="E79"/>
  <c r="E78"/>
  <c r="E77"/>
  <c r="D76"/>
  <c r="C76"/>
  <c r="E76" s="1"/>
  <c r="E75"/>
  <c r="E74"/>
  <c r="E73"/>
  <c r="D72"/>
  <c r="C72"/>
  <c r="E72" s="1"/>
  <c r="E71"/>
  <c r="E70"/>
  <c r="E69"/>
  <c r="D68"/>
  <c r="C68"/>
  <c r="E68" s="1"/>
  <c r="E67"/>
  <c r="E66"/>
  <c r="E65"/>
  <c r="E64"/>
  <c r="E63"/>
  <c r="D62"/>
  <c r="C62"/>
  <c r="E61"/>
  <c r="E60"/>
  <c r="E59"/>
  <c r="E58"/>
  <c r="D57"/>
  <c r="C57"/>
  <c r="E57" s="1"/>
  <c r="E55"/>
  <c r="E54"/>
  <c r="E53"/>
  <c r="E52"/>
  <c r="E51"/>
  <c r="E50"/>
  <c r="E49"/>
  <c r="E48"/>
  <c r="E47"/>
  <c r="E46"/>
  <c r="E45"/>
  <c r="E42"/>
  <c r="E41"/>
  <c r="E40"/>
  <c r="E39"/>
  <c r="D38"/>
  <c r="C38"/>
  <c r="E38" s="1"/>
  <c r="E37"/>
  <c r="E36"/>
  <c r="E35"/>
  <c r="D34"/>
  <c r="D33" s="1"/>
  <c r="E31"/>
  <c r="E30"/>
  <c r="D29"/>
  <c r="C29"/>
  <c r="E29" s="1"/>
  <c r="E28"/>
  <c r="E27"/>
  <c r="E26"/>
  <c r="E25"/>
  <c r="D25"/>
  <c r="C25"/>
  <c r="E24"/>
  <c r="E23"/>
  <c r="E22"/>
  <c r="D21"/>
  <c r="C21"/>
  <c r="E21" s="1"/>
  <c r="E19"/>
  <c r="E18"/>
  <c r="D17"/>
  <c r="C17"/>
  <c r="E17" s="1"/>
  <c r="E16"/>
  <c r="E15"/>
  <c r="E14"/>
  <c r="E13"/>
  <c r="E12"/>
  <c r="D11"/>
  <c r="C11"/>
  <c r="E11" s="1"/>
  <c r="E9"/>
  <c r="E7"/>
  <c r="E6"/>
  <c r="E14" i="56"/>
  <c r="E13"/>
  <c r="E12"/>
  <c r="E11"/>
  <c r="D263" i="55"/>
  <c r="C263"/>
  <c r="E259"/>
  <c r="E258"/>
  <c r="E257"/>
  <c r="E256"/>
  <c r="E255"/>
  <c r="E254"/>
  <c r="E252"/>
  <c r="E251"/>
  <c r="E250"/>
  <c r="E249"/>
  <c r="E248"/>
  <c r="E247"/>
  <c r="E246"/>
  <c r="E245"/>
  <c r="E244"/>
  <c r="E243"/>
  <c r="E242"/>
  <c r="E241"/>
  <c r="E238"/>
  <c r="E237"/>
  <c r="E236"/>
  <c r="E235"/>
  <c r="E234"/>
  <c r="E233"/>
  <c r="E232"/>
  <c r="E231"/>
  <c r="E230"/>
  <c r="E229"/>
  <c r="E228"/>
  <c r="E227"/>
  <c r="E226"/>
  <c r="E225"/>
  <c r="E224"/>
  <c r="E223"/>
  <c r="E220"/>
  <c r="E219"/>
  <c r="E218"/>
  <c r="E217"/>
  <c r="E216"/>
  <c r="E215"/>
  <c r="E214"/>
  <c r="E213"/>
  <c r="E212"/>
  <c r="E211"/>
  <c r="E210"/>
  <c r="E209"/>
  <c r="E208"/>
  <c r="E207"/>
  <c r="E206"/>
  <c r="E205"/>
  <c r="E203"/>
  <c r="E202"/>
  <c r="E201"/>
  <c r="E200"/>
  <c r="E199"/>
  <c r="E198"/>
  <c r="E197"/>
  <c r="E196"/>
  <c r="E195"/>
  <c r="E194"/>
  <c r="E193"/>
  <c r="E191"/>
  <c r="E190"/>
  <c r="E189"/>
  <c r="E188"/>
  <c r="E187"/>
  <c r="E186"/>
  <c r="E185"/>
  <c r="E184"/>
  <c r="E182"/>
  <c r="E181"/>
  <c r="E180"/>
  <c r="E177"/>
  <c r="E176"/>
  <c r="E173"/>
  <c r="E172"/>
  <c r="E171"/>
  <c r="D170"/>
  <c r="C170"/>
  <c r="E168"/>
  <c r="E167"/>
  <c r="E165"/>
  <c r="E164"/>
  <c r="D163"/>
  <c r="C163"/>
  <c r="E162"/>
  <c r="E161"/>
  <c r="E160"/>
  <c r="E159"/>
  <c r="E158"/>
  <c r="E157"/>
  <c r="E156"/>
  <c r="E155"/>
  <c r="E153"/>
  <c r="E152"/>
  <c r="E151"/>
  <c r="E150"/>
  <c r="E149"/>
  <c r="E148"/>
  <c r="D147"/>
  <c r="C147"/>
  <c r="E146"/>
  <c r="E145"/>
  <c r="E144"/>
  <c r="E143"/>
  <c r="E142"/>
  <c r="E141"/>
  <c r="E140"/>
  <c r="E139"/>
  <c r="E137"/>
  <c r="E136"/>
  <c r="E135"/>
  <c r="E134"/>
  <c r="E132"/>
  <c r="E131"/>
  <c r="E130"/>
  <c r="E129"/>
  <c r="D128"/>
  <c r="C128"/>
  <c r="E127"/>
  <c r="E126"/>
  <c r="E125"/>
  <c r="E124"/>
  <c r="D123"/>
  <c r="C123"/>
  <c r="E121"/>
  <c r="E120"/>
  <c r="E119"/>
  <c r="E118"/>
  <c r="D117"/>
  <c r="C117"/>
  <c r="E116"/>
  <c r="E115"/>
  <c r="E113"/>
  <c r="E112"/>
  <c r="E111"/>
  <c r="E110"/>
  <c r="E108"/>
  <c r="E107"/>
  <c r="E106"/>
  <c r="E105"/>
  <c r="D104"/>
  <c r="C104"/>
  <c r="E103"/>
  <c r="E102"/>
  <c r="E101"/>
  <c r="E100"/>
  <c r="E97"/>
  <c r="E96"/>
  <c r="E95"/>
  <c r="E94"/>
  <c r="E93"/>
  <c r="E92"/>
  <c r="E91"/>
  <c r="E90"/>
  <c r="E88"/>
  <c r="E87"/>
  <c r="E85"/>
  <c r="E84"/>
  <c r="E83"/>
  <c r="E82"/>
  <c r="E81"/>
  <c r="E79"/>
  <c r="E78"/>
  <c r="E77"/>
  <c r="E75"/>
  <c r="E74"/>
  <c r="E73"/>
  <c r="E71"/>
  <c r="E70"/>
  <c r="E69"/>
  <c r="E67"/>
  <c r="E66"/>
  <c r="E65"/>
  <c r="E64"/>
  <c r="E63"/>
  <c r="E60"/>
  <c r="E59"/>
  <c r="E58"/>
  <c r="E56"/>
  <c r="E55"/>
  <c r="E54"/>
  <c r="E53"/>
  <c r="E52"/>
  <c r="E51"/>
  <c r="E50"/>
  <c r="E49"/>
  <c r="E48"/>
  <c r="E47"/>
  <c r="E46"/>
  <c r="E45"/>
  <c r="E42"/>
  <c r="E41"/>
  <c r="E40"/>
  <c r="E39"/>
  <c r="D38"/>
  <c r="C38"/>
  <c r="E37"/>
  <c r="E36"/>
  <c r="E35"/>
  <c r="E34"/>
  <c r="E31"/>
  <c r="E30"/>
  <c r="E28"/>
  <c r="E27"/>
  <c r="E26"/>
  <c r="E24"/>
  <c r="E23"/>
  <c r="E22"/>
  <c r="E19"/>
  <c r="E18"/>
  <c r="D17"/>
  <c r="C17"/>
  <c r="E17" s="1"/>
  <c r="E16"/>
  <c r="E15"/>
  <c r="E14"/>
  <c r="E13"/>
  <c r="E12"/>
  <c r="E10"/>
  <c r="E9"/>
  <c r="E8"/>
  <c r="E7"/>
  <c r="E6"/>
  <c r="D5" i="35"/>
  <c r="C5"/>
  <c r="E1331" i="33"/>
  <c r="E1325"/>
  <c r="E1318"/>
  <c r="D1317"/>
  <c r="C1317"/>
  <c r="E1316"/>
  <c r="E1315"/>
  <c r="E1314"/>
  <c r="E1313"/>
  <c r="E1312"/>
  <c r="D1311"/>
  <c r="C1311"/>
  <c r="E1309"/>
  <c r="E1304"/>
  <c r="E1303"/>
  <c r="E1302"/>
  <c r="E1301"/>
  <c r="E1297"/>
  <c r="E1296"/>
  <c r="E1295"/>
  <c r="E1293"/>
  <c r="E1289"/>
  <c r="E1288"/>
  <c r="E1287"/>
  <c r="E1283"/>
  <c r="E1282"/>
  <c r="E1279"/>
  <c r="E1277"/>
  <c r="E1276"/>
  <c r="E1275"/>
  <c r="E1273"/>
  <c r="E1270"/>
  <c r="E1269"/>
  <c r="E1268"/>
  <c r="E1267"/>
  <c r="E1266"/>
  <c r="E1265"/>
  <c r="E1264"/>
  <c r="E1260"/>
  <c r="E1259"/>
  <c r="E1258"/>
  <c r="E1255"/>
  <c r="E1254"/>
  <c r="E1253"/>
  <c r="E1252"/>
  <c r="E1251"/>
  <c r="E1250"/>
  <c r="E1249"/>
  <c r="E1247"/>
  <c r="E1246"/>
  <c r="E1245"/>
  <c r="E1244"/>
  <c r="E1243"/>
  <c r="D1242"/>
  <c r="C1242"/>
  <c r="E1241"/>
  <c r="E1240"/>
  <c r="E1239"/>
  <c r="E1238"/>
  <c r="E1237"/>
  <c r="D1236"/>
  <c r="C1236"/>
  <c r="E1233"/>
  <c r="E1232"/>
  <c r="E1231"/>
  <c r="E1230"/>
  <c r="E1229"/>
  <c r="E1228"/>
  <c r="E1227"/>
  <c r="E1226"/>
  <c r="E1225"/>
  <c r="E1224"/>
  <c r="E1223"/>
  <c r="E1218"/>
  <c r="E1217"/>
  <c r="E1216"/>
  <c r="E1214"/>
  <c r="E1213"/>
  <c r="E1211"/>
  <c r="E1209"/>
  <c r="E1208"/>
  <c r="E1206"/>
  <c r="E1202"/>
  <c r="E1200"/>
  <c r="E1197"/>
  <c r="E1193"/>
  <c r="E1192"/>
  <c r="E1191"/>
  <c r="E1190"/>
  <c r="E1188"/>
  <c r="E1187"/>
  <c r="E1186"/>
  <c r="E1185"/>
  <c r="E1180"/>
  <c r="E1179"/>
  <c r="E1178"/>
  <c r="E1177"/>
  <c r="E1176"/>
  <c r="E1175"/>
  <c r="E1170"/>
  <c r="E1169"/>
  <c r="E1168"/>
  <c r="E1167"/>
  <c r="E1162"/>
  <c r="E1161"/>
  <c r="E1160"/>
  <c r="E1159"/>
  <c r="E1158"/>
  <c r="E1157"/>
  <c r="E1156"/>
  <c r="E1155"/>
  <c r="E1152"/>
  <c r="E1151"/>
  <c r="E1148"/>
  <c r="E1141"/>
  <c r="E1137"/>
  <c r="E1136"/>
  <c r="E1135"/>
  <c r="E1134"/>
  <c r="E1133"/>
  <c r="E1132"/>
  <c r="E1131"/>
  <c r="E1130"/>
  <c r="E1129"/>
  <c r="E1126"/>
  <c r="E1123"/>
  <c r="E1121"/>
  <c r="E1120"/>
  <c r="E1117"/>
  <c r="E1116"/>
  <c r="E1115"/>
  <c r="E1114"/>
  <c r="E1113"/>
  <c r="E1112"/>
  <c r="E1111"/>
  <c r="E1110"/>
  <c r="E1108"/>
  <c r="E1107"/>
  <c r="E1106"/>
  <c r="E1105"/>
  <c r="E1104"/>
  <c r="E1103"/>
  <c r="D1102"/>
  <c r="C1102"/>
  <c r="E1099"/>
  <c r="E1096"/>
  <c r="E1095"/>
  <c r="E1094"/>
  <c r="E1093"/>
  <c r="E1090"/>
  <c r="E1089"/>
  <c r="E1088"/>
  <c r="E1087"/>
  <c r="E1086"/>
  <c r="E1085"/>
  <c r="E1084"/>
  <c r="E1079"/>
  <c r="E1078"/>
  <c r="E1077"/>
  <c r="E1076"/>
  <c r="E1073"/>
  <c r="E1071"/>
  <c r="E1070"/>
  <c r="E1069"/>
  <c r="E1068"/>
  <c r="E1065"/>
  <c r="E1064"/>
  <c r="E1063"/>
  <c r="E1062"/>
  <c r="E1058"/>
  <c r="E1056"/>
  <c r="E1055"/>
  <c r="E1054"/>
  <c r="E1051"/>
  <c r="E1048"/>
  <c r="E1047"/>
  <c r="E1045"/>
  <c r="E1042"/>
  <c r="E1041"/>
  <c r="E1040"/>
  <c r="E1036"/>
  <c r="E1035"/>
  <c r="E1034"/>
  <c r="E1033"/>
  <c r="E1032"/>
  <c r="E1031"/>
  <c r="E1030"/>
  <c r="E1028"/>
  <c r="E1024"/>
  <c r="E1020"/>
  <c r="E1018"/>
  <c r="E1017"/>
  <c r="E1015"/>
  <c r="E1014"/>
  <c r="E1009"/>
  <c r="E1007"/>
  <c r="E1006"/>
  <c r="E1005"/>
  <c r="E1004"/>
  <c r="D1003"/>
  <c r="C1003"/>
  <c r="E1002"/>
  <c r="E1001"/>
  <c r="E1000"/>
  <c r="E999"/>
  <c r="E998"/>
  <c r="E997"/>
  <c r="D996"/>
  <c r="C996"/>
  <c r="E995"/>
  <c r="E994"/>
  <c r="E993"/>
  <c r="E992"/>
  <c r="D991"/>
  <c r="C991"/>
  <c r="E987"/>
  <c r="E986"/>
  <c r="E985"/>
  <c r="E984"/>
  <c r="E983"/>
  <c r="E982"/>
  <c r="E979"/>
  <c r="E976"/>
  <c r="E974"/>
  <c r="E973"/>
  <c r="E972"/>
  <c r="E966"/>
  <c r="E964"/>
  <c r="E956"/>
  <c r="E945"/>
  <c r="E943"/>
  <c r="E942"/>
  <c r="D941"/>
  <c r="C941"/>
  <c r="E940"/>
  <c r="E939"/>
  <c r="E937"/>
  <c r="E936"/>
  <c r="E935"/>
  <c r="E932"/>
  <c r="E930"/>
  <c r="E929"/>
  <c r="E928"/>
  <c r="E924"/>
  <c r="E922"/>
  <c r="E919"/>
  <c r="E918"/>
  <c r="E914"/>
  <c r="E913"/>
  <c r="E912"/>
  <c r="E910"/>
  <c r="E909"/>
  <c r="E908"/>
  <c r="E907"/>
  <c r="E906"/>
  <c r="E905"/>
  <c r="E897"/>
  <c r="E895"/>
  <c r="E890"/>
  <c r="E884"/>
  <c r="E882"/>
  <c r="E881"/>
  <c r="E880"/>
  <c r="E870"/>
  <c r="E859"/>
  <c r="E858"/>
  <c r="E851"/>
  <c r="E850"/>
  <c r="E849"/>
  <c r="E848"/>
  <c r="E828"/>
  <c r="E827"/>
  <c r="D826"/>
  <c r="C826"/>
  <c r="E820"/>
  <c r="E815"/>
  <c r="E809"/>
  <c r="E808"/>
  <c r="E807"/>
  <c r="E805"/>
  <c r="E804"/>
  <c r="E803"/>
  <c r="E802"/>
  <c r="E801"/>
  <c r="E800"/>
  <c r="E799"/>
  <c r="E798"/>
  <c r="E797"/>
  <c r="E796"/>
  <c r="E794"/>
  <c r="D793"/>
  <c r="C793"/>
  <c r="E792"/>
  <c r="D791"/>
  <c r="C791"/>
  <c r="E790"/>
  <c r="E789"/>
  <c r="E788"/>
  <c r="E782"/>
  <c r="D781"/>
  <c r="C781"/>
  <c r="E780"/>
  <c r="E779"/>
  <c r="D778"/>
  <c r="C778"/>
  <c r="E777"/>
  <c r="E776"/>
  <c r="D775"/>
  <c r="C775"/>
  <c r="E774"/>
  <c r="E773"/>
  <c r="E772"/>
  <c r="E771"/>
  <c r="E770"/>
  <c r="D769"/>
  <c r="C769"/>
  <c r="E768"/>
  <c r="E767"/>
  <c r="E766"/>
  <c r="E765"/>
  <c r="E764"/>
  <c r="E763"/>
  <c r="D762"/>
  <c r="C762"/>
  <c r="E761"/>
  <c r="E755"/>
  <c r="E754"/>
  <c r="E753"/>
  <c r="E751"/>
  <c r="E730"/>
  <c r="D729"/>
  <c r="C729"/>
  <c r="E728"/>
  <c r="E724"/>
  <c r="E723"/>
  <c r="E722"/>
  <c r="E719"/>
  <c r="E718"/>
  <c r="D717"/>
  <c r="C717"/>
  <c r="E716"/>
  <c r="E715"/>
  <c r="E714"/>
  <c r="D713"/>
  <c r="C713"/>
  <c r="E712"/>
  <c r="E710"/>
  <c r="E699"/>
  <c r="E695"/>
  <c r="E692"/>
  <c r="E691"/>
  <c r="E690"/>
  <c r="E688"/>
  <c r="E683"/>
  <c r="E682"/>
  <c r="E681"/>
  <c r="D680"/>
  <c r="C680"/>
  <c r="E677"/>
  <c r="E675"/>
  <c r="E673"/>
  <c r="E672"/>
  <c r="E671"/>
  <c r="E670"/>
  <c r="E657"/>
  <c r="E656"/>
  <c r="D655"/>
  <c r="C655"/>
  <c r="E650"/>
  <c r="E646"/>
  <c r="E645"/>
  <c r="E644"/>
  <c r="E643"/>
  <c r="D642"/>
  <c r="C642"/>
  <c r="E641"/>
  <c r="E640"/>
  <c r="E637"/>
  <c r="E636"/>
  <c r="D635"/>
  <c r="C635"/>
  <c r="E634"/>
  <c r="E633"/>
  <c r="D632"/>
  <c r="C632"/>
  <c r="E631"/>
  <c r="E630"/>
  <c r="D629"/>
  <c r="C629"/>
  <c r="E627"/>
  <c r="E625"/>
  <c r="E624"/>
  <c r="D623"/>
  <c r="C623"/>
  <c r="E621"/>
  <c r="E620"/>
  <c r="E616"/>
  <c r="E611"/>
  <c r="E607"/>
  <c r="E606"/>
  <c r="E605"/>
  <c r="E597"/>
  <c r="E591"/>
  <c r="E590"/>
  <c r="E583"/>
  <c r="E582"/>
  <c r="E581"/>
  <c r="E580"/>
  <c r="E579"/>
  <c r="E578"/>
  <c r="E577"/>
  <c r="E574"/>
  <c r="E573"/>
  <c r="E572"/>
  <c r="D571"/>
  <c r="C571"/>
  <c r="E569"/>
  <c r="E561"/>
  <c r="D560"/>
  <c r="C560"/>
  <c r="E554"/>
  <c r="E550"/>
  <c r="E548"/>
  <c r="E547"/>
  <c r="E546"/>
  <c r="E545"/>
  <c r="E539"/>
  <c r="E538"/>
  <c r="E537"/>
  <c r="E520"/>
  <c r="E517"/>
  <c r="E515"/>
  <c r="E513"/>
  <c r="E512"/>
  <c r="E511"/>
  <c r="E510"/>
  <c r="E503"/>
  <c r="E500"/>
  <c r="E496"/>
  <c r="E493"/>
  <c r="E492"/>
  <c r="E491"/>
  <c r="E480"/>
  <c r="E476"/>
  <c r="E470"/>
  <c r="E467"/>
  <c r="E463"/>
  <c r="E458"/>
  <c r="E451"/>
  <c r="E445"/>
  <c r="E437"/>
  <c r="E436"/>
  <c r="E435"/>
  <c r="E430"/>
  <c r="E429"/>
  <c r="E427"/>
  <c r="E426"/>
  <c r="E425"/>
  <c r="E420"/>
  <c r="E413"/>
  <c r="E412"/>
  <c r="E411"/>
  <c r="E410"/>
  <c r="E409"/>
  <c r="E407"/>
  <c r="E406"/>
  <c r="E401"/>
  <c r="E400"/>
  <c r="E397"/>
  <c r="E396"/>
  <c r="E395"/>
  <c r="D394"/>
  <c r="C394"/>
  <c r="E393"/>
  <c r="E392"/>
  <c r="E389"/>
  <c r="E388"/>
  <c r="E387"/>
  <c r="E385"/>
  <c r="E379"/>
  <c r="E376"/>
  <c r="E375"/>
  <c r="E366"/>
  <c r="E359"/>
  <c r="E358"/>
  <c r="E357"/>
  <c r="E356"/>
  <c r="E355"/>
  <c r="D354"/>
  <c r="C354"/>
  <c r="E353"/>
  <c r="E351"/>
  <c r="E350"/>
  <c r="E349"/>
  <c r="E348"/>
  <c r="E344"/>
  <c r="E339"/>
  <c r="E338"/>
  <c r="E334"/>
  <c r="E329"/>
  <c r="E328"/>
  <c r="E321"/>
  <c r="E319"/>
  <c r="E313"/>
  <c r="E312"/>
  <c r="E304"/>
  <c r="E289"/>
  <c r="E288"/>
  <c r="E278"/>
  <c r="E267"/>
  <c r="E265"/>
  <c r="E264"/>
  <c r="E263"/>
  <c r="E261"/>
  <c r="E258"/>
  <c r="D257"/>
  <c r="C257"/>
  <c r="E256"/>
  <c r="D255"/>
  <c r="C255"/>
  <c r="E254"/>
  <c r="D253"/>
  <c r="C253"/>
  <c r="E251"/>
  <c r="E250"/>
  <c r="E241"/>
  <c r="E229"/>
  <c r="E226"/>
  <c r="E221"/>
  <c r="E217"/>
  <c r="E216"/>
  <c r="E215"/>
  <c r="E214"/>
  <c r="E213"/>
  <c r="D212"/>
  <c r="C212"/>
  <c r="E207"/>
  <c r="E202"/>
  <c r="E201"/>
  <c r="E199"/>
  <c r="E194"/>
  <c r="E192"/>
  <c r="E185"/>
  <c r="E180"/>
  <c r="E174"/>
  <c r="E172"/>
  <c r="E171"/>
  <c r="E168"/>
  <c r="E166"/>
  <c r="E165"/>
  <c r="E162"/>
  <c r="E159"/>
  <c r="E157"/>
  <c r="E150"/>
  <c r="E146"/>
  <c r="E145"/>
  <c r="E144"/>
  <c r="E143"/>
  <c r="E142"/>
  <c r="E139"/>
  <c r="E138"/>
  <c r="E136"/>
  <c r="E134"/>
  <c r="E131"/>
  <c r="E130"/>
  <c r="E129"/>
  <c r="E128"/>
  <c r="E126"/>
  <c r="E121"/>
  <c r="E120"/>
  <c r="E117"/>
  <c r="E111"/>
  <c r="E110"/>
  <c r="E109"/>
  <c r="E108"/>
  <c r="E107"/>
  <c r="E103"/>
  <c r="E102"/>
  <c r="E101"/>
  <c r="E100"/>
  <c r="E99"/>
  <c r="E98"/>
  <c r="E97"/>
  <c r="E95"/>
  <c r="E94"/>
  <c r="E93"/>
  <c r="E89"/>
  <c r="E85"/>
  <c r="E82"/>
  <c r="E80"/>
  <c r="E79"/>
  <c r="E78"/>
  <c r="E77"/>
  <c r="E75"/>
  <c r="E74"/>
  <c r="E73"/>
  <c r="E72"/>
  <c r="E54"/>
  <c r="E53"/>
  <c r="E52"/>
  <c r="E32"/>
  <c r="E21"/>
  <c r="E12"/>
  <c r="E9"/>
  <c r="C34" i="57" l="1"/>
  <c r="C33" s="1"/>
  <c r="E62"/>
  <c r="E89"/>
  <c r="E104"/>
  <c r="C269" i="55"/>
  <c r="E263"/>
  <c r="E474" i="33"/>
  <c r="E518"/>
  <c r="E562"/>
  <c r="E585"/>
  <c r="E600"/>
  <c r="E533"/>
  <c r="E618"/>
  <c r="E647"/>
  <c r="E661"/>
  <c r="E684"/>
  <c r="E700"/>
  <c r="E709"/>
  <c r="E731"/>
  <c r="E785"/>
  <c r="E835"/>
  <c r="E490"/>
  <c r="E528"/>
  <c r="E552"/>
  <c r="E575"/>
  <c r="E593"/>
  <c r="E812"/>
  <c r="E609"/>
  <c r="E658"/>
  <c r="E666"/>
  <c r="E697"/>
  <c r="E704"/>
  <c r="E720"/>
  <c r="E734"/>
  <c r="C30" i="133"/>
  <c r="D20"/>
  <c r="E212" i="33"/>
  <c r="E255"/>
  <c r="E629"/>
  <c r="E991"/>
  <c r="E257"/>
  <c r="E394"/>
  <c r="E1102"/>
  <c r="E354"/>
  <c r="E791"/>
  <c r="E1317"/>
  <c r="E571"/>
  <c r="E635"/>
  <c r="E713"/>
  <c r="E1242"/>
  <c r="E680"/>
  <c r="E826"/>
  <c r="E17"/>
  <c r="E1003"/>
  <c r="E253"/>
  <c r="E717"/>
  <c r="E762"/>
  <c r="E769"/>
  <c r="E793"/>
  <c r="E941"/>
  <c r="E1236"/>
  <c r="F685"/>
  <c r="D39" i="28"/>
  <c r="C39"/>
  <c r="D733" i="33"/>
  <c r="E778"/>
  <c r="E176"/>
  <c r="E560"/>
  <c r="E37"/>
  <c r="E259"/>
  <c r="C733"/>
  <c r="C660"/>
  <c r="C363"/>
  <c r="C4"/>
  <c r="E48"/>
  <c r="C252"/>
  <c r="E252" s="1"/>
  <c r="E655"/>
  <c r="E310"/>
  <c r="E364"/>
  <c r="D271"/>
  <c r="E271" s="1"/>
  <c r="E775"/>
  <c r="E1311"/>
  <c r="E5"/>
  <c r="E418"/>
  <c r="C417"/>
  <c r="D532"/>
  <c r="D660"/>
  <c r="E660" s="1"/>
  <c r="E623"/>
  <c r="E632"/>
  <c r="E642"/>
  <c r="E729"/>
  <c r="E781"/>
  <c r="E996"/>
  <c r="D363"/>
  <c r="D473"/>
  <c r="E360"/>
  <c r="E190"/>
  <c r="E272"/>
  <c r="C532"/>
  <c r="D417"/>
  <c r="E169"/>
  <c r="D4"/>
  <c r="E378"/>
  <c r="C473"/>
  <c r="E453"/>
  <c r="E415"/>
  <c r="E402"/>
  <c r="E369"/>
  <c r="E275"/>
  <c r="E246"/>
  <c r="E231"/>
  <c r="E204"/>
  <c r="E197"/>
  <c r="E183"/>
  <c r="E163"/>
  <c r="E148"/>
  <c r="E124"/>
  <c r="E115"/>
  <c r="E59"/>
  <c r="E26"/>
  <c r="D4" i="133"/>
  <c r="C39"/>
  <c r="D39" s="1"/>
  <c r="B30"/>
  <c r="B39" s="1"/>
  <c r="E38" i="29"/>
  <c r="E30"/>
  <c r="E39" i="28"/>
  <c r="E32"/>
  <c r="E30"/>
  <c r="E20"/>
  <c r="E34" i="57" l="1"/>
  <c r="E33"/>
  <c r="E269" i="55"/>
  <c r="E473" i="33"/>
  <c r="E733"/>
  <c r="E532"/>
  <c r="D1333"/>
  <c r="C1333"/>
  <c r="E417"/>
  <c r="E363"/>
  <c r="E4"/>
  <c r="D30" i="133"/>
  <c r="E1333" i="33" l="1"/>
  <c r="E1345"/>
</calcChain>
</file>

<file path=xl/sharedStrings.xml><?xml version="1.0" encoding="utf-8"?>
<sst xmlns="http://schemas.openxmlformats.org/spreadsheetml/2006/main" count="4560" uniqueCount="3282">
  <si>
    <t>单位：万元</t>
  </si>
  <si>
    <t>科目编码</t>
  </si>
  <si>
    <t>项目</t>
  </si>
  <si>
    <t>2020年执行数</t>
  </si>
  <si>
    <t>2021年预算数</t>
  </si>
  <si>
    <t>预算数比上年执行数增长%</t>
  </si>
  <si>
    <t>101</t>
  </si>
  <si>
    <t>一、税收收入</t>
  </si>
  <si>
    <t>10101</t>
  </si>
  <si>
    <t xml:space="preserve">   增值税</t>
  </si>
  <si>
    <t>10104</t>
  </si>
  <si>
    <t xml:space="preserve">   企业所得税</t>
  </si>
  <si>
    <t>10106</t>
  </si>
  <si>
    <t xml:space="preserve">   个人所得税</t>
  </si>
  <si>
    <t>10107</t>
  </si>
  <si>
    <t xml:space="preserve">   资源税</t>
  </si>
  <si>
    <t>10109</t>
  </si>
  <si>
    <t xml:space="preserve">   城市维护建设税</t>
  </si>
  <si>
    <t>10110</t>
  </si>
  <si>
    <t xml:space="preserve">   房产税</t>
  </si>
  <si>
    <t>10111</t>
  </si>
  <si>
    <t xml:space="preserve">   印花税</t>
  </si>
  <si>
    <t>10112</t>
  </si>
  <si>
    <t xml:space="preserve">   城镇土地使用税</t>
  </si>
  <si>
    <t>10113</t>
  </si>
  <si>
    <t xml:space="preserve">   土地增值税</t>
  </si>
  <si>
    <t>10114</t>
  </si>
  <si>
    <t xml:space="preserve">   车船税</t>
  </si>
  <si>
    <t>10118</t>
  </si>
  <si>
    <t xml:space="preserve">   耕地占用税</t>
  </si>
  <si>
    <t>10119</t>
  </si>
  <si>
    <t xml:space="preserve">   契税</t>
  </si>
  <si>
    <t>10120</t>
  </si>
  <si>
    <t xml:space="preserve">   烟叶税</t>
  </si>
  <si>
    <t>10121</t>
  </si>
  <si>
    <t xml:space="preserve">   环境保护税</t>
  </si>
  <si>
    <t>10199</t>
  </si>
  <si>
    <t xml:space="preserve">   其他税收收入</t>
  </si>
  <si>
    <t>103</t>
  </si>
  <si>
    <t>二、非税收入</t>
  </si>
  <si>
    <t>10302</t>
  </si>
  <si>
    <t xml:space="preserve">   专项收入</t>
  </si>
  <si>
    <t>10304</t>
  </si>
  <si>
    <t xml:space="preserve">   行政事业性收费收入</t>
  </si>
  <si>
    <t>10305</t>
  </si>
  <si>
    <t xml:space="preserve">   罚没收入</t>
  </si>
  <si>
    <t>10306</t>
  </si>
  <si>
    <t xml:space="preserve">   国有资本经营收入</t>
  </si>
  <si>
    <t>10307</t>
  </si>
  <si>
    <t xml:space="preserve">   国有资源（资产）有偿使用收入</t>
  </si>
  <si>
    <t>10308</t>
  </si>
  <si>
    <t xml:space="preserve">   捐赠收入</t>
  </si>
  <si>
    <t>10309</t>
  </si>
  <si>
    <t xml:space="preserve">   政府住房基金收入</t>
  </si>
  <si>
    <t>10399</t>
  </si>
  <si>
    <t xml:space="preserve">   其他收入</t>
  </si>
  <si>
    <t>地方政府一般债务收入</t>
  </si>
  <si>
    <t>转移性收入</t>
  </si>
  <si>
    <t xml:space="preserve">   返还性收入</t>
  </si>
  <si>
    <t xml:space="preserve">   转移支付收入</t>
  </si>
  <si>
    <t xml:space="preserve">   上年结余收入</t>
  </si>
  <si>
    <t xml:space="preserve">   调入资金</t>
  </si>
  <si>
    <t xml:space="preserve">   接受其他地区援助收入</t>
  </si>
  <si>
    <t xml:space="preserve">   动用预算稳定调节基金</t>
  </si>
  <si>
    <t>各项收入合计</t>
  </si>
  <si>
    <t>201</t>
  </si>
  <si>
    <t>一、一般公共服务</t>
  </si>
  <si>
    <t>202</t>
  </si>
  <si>
    <t>二、外交支出</t>
  </si>
  <si>
    <t>203</t>
  </si>
  <si>
    <t>三、国防支出</t>
  </si>
  <si>
    <t>204</t>
  </si>
  <si>
    <t>四、公共安全支出</t>
  </si>
  <si>
    <t>205</t>
  </si>
  <si>
    <t>五、教育支出</t>
  </si>
  <si>
    <t>206</t>
  </si>
  <si>
    <t>六、科学技术支出</t>
  </si>
  <si>
    <t>207</t>
  </si>
  <si>
    <t>七、文化旅游体育与传媒支出</t>
  </si>
  <si>
    <t>208</t>
  </si>
  <si>
    <t>八、社会保障和就业支出</t>
  </si>
  <si>
    <t>210</t>
  </si>
  <si>
    <t>九、卫生健康支出</t>
  </si>
  <si>
    <t>211</t>
  </si>
  <si>
    <t>十、节能环保支出</t>
  </si>
  <si>
    <t>212</t>
  </si>
  <si>
    <t>十一、城乡社区支出</t>
  </si>
  <si>
    <t>213</t>
  </si>
  <si>
    <t>十二、农林水支出</t>
  </si>
  <si>
    <t>214</t>
  </si>
  <si>
    <t>十三、交通运输支出</t>
  </si>
  <si>
    <t>215</t>
  </si>
  <si>
    <t>十四、资源勘探工业信息等支出</t>
  </si>
  <si>
    <t>216</t>
  </si>
  <si>
    <t>十五、商业服务业等支出</t>
  </si>
  <si>
    <t>217</t>
  </si>
  <si>
    <t>十六、金融支出</t>
  </si>
  <si>
    <t>219</t>
  </si>
  <si>
    <t>十七、援助其他地区支出</t>
  </si>
  <si>
    <t>220</t>
  </si>
  <si>
    <t>十八、自然资源海洋气象等支出</t>
  </si>
  <si>
    <t>221</t>
  </si>
  <si>
    <t>十九、住房保障支出</t>
  </si>
  <si>
    <t>222</t>
  </si>
  <si>
    <t>二十、粮油物资储备支出</t>
  </si>
  <si>
    <t>224</t>
  </si>
  <si>
    <t>二十一、灾害防治及应急管理支出</t>
  </si>
  <si>
    <t>227</t>
  </si>
  <si>
    <t>二十二、预备费</t>
  </si>
  <si>
    <t>232</t>
  </si>
  <si>
    <t>二十三、债务付息支出</t>
  </si>
  <si>
    <t>233</t>
  </si>
  <si>
    <t>二十四、债务发行费用支出</t>
  </si>
  <si>
    <t>229</t>
  </si>
  <si>
    <t>二十五、其他支出</t>
  </si>
  <si>
    <t>转移性支出</t>
  </si>
  <si>
    <t xml:space="preserve">    上解支出</t>
  </si>
  <si>
    <t xml:space="preserve">    调出资金</t>
  </si>
  <si>
    <t xml:space="preserve">    安排预算稳定调节基金</t>
  </si>
  <si>
    <t xml:space="preserve">    补充预算周转金</t>
  </si>
  <si>
    <t>地方政府一般债务还本支出</t>
  </si>
  <si>
    <t>年终结转</t>
  </si>
  <si>
    <t>各项支出合计</t>
  </si>
  <si>
    <t>2020年预算数</t>
  </si>
  <si>
    <t>比上年预算数增长%</t>
  </si>
  <si>
    <t>20101</t>
  </si>
  <si>
    <t xml:space="preserve">   人大事务</t>
  </si>
  <si>
    <t>2010101</t>
  </si>
  <si>
    <t xml:space="preserve">     行政运行</t>
  </si>
  <si>
    <t>2010102</t>
  </si>
  <si>
    <t xml:space="preserve">     一般行政管理事务</t>
  </si>
  <si>
    <t>2010103</t>
  </si>
  <si>
    <t xml:space="preserve">     机关服务</t>
  </si>
  <si>
    <t>2010104</t>
  </si>
  <si>
    <t xml:space="preserve">     人大会议</t>
  </si>
  <si>
    <t>2010105</t>
  </si>
  <si>
    <t xml:space="preserve">     人大立法</t>
  </si>
  <si>
    <t>2010106</t>
  </si>
  <si>
    <t xml:space="preserve">     人大监督</t>
  </si>
  <si>
    <t>2010107</t>
  </si>
  <si>
    <t xml:space="preserve">     人大代表履职能力提升</t>
  </si>
  <si>
    <t>2010108</t>
  </si>
  <si>
    <t xml:space="preserve">     代表工作</t>
  </si>
  <si>
    <t>2010109</t>
  </si>
  <si>
    <t xml:space="preserve">     人大信访工作</t>
  </si>
  <si>
    <t>2010150</t>
  </si>
  <si>
    <t xml:space="preserve">     事业运行</t>
  </si>
  <si>
    <t>2010199</t>
  </si>
  <si>
    <t xml:space="preserve">     其他人大事务支出</t>
  </si>
  <si>
    <t>20102</t>
  </si>
  <si>
    <t xml:space="preserve">   政协事务</t>
  </si>
  <si>
    <t>2010201</t>
  </si>
  <si>
    <t>2010202</t>
  </si>
  <si>
    <t>2010203</t>
  </si>
  <si>
    <t>2010204</t>
  </si>
  <si>
    <t xml:space="preserve">     政协会议</t>
  </si>
  <si>
    <t>2010205</t>
  </si>
  <si>
    <t xml:space="preserve">     委员视察</t>
  </si>
  <si>
    <t>2010206</t>
  </si>
  <si>
    <t xml:space="preserve">     参政议政</t>
  </si>
  <si>
    <t>2010250</t>
  </si>
  <si>
    <t>2010299</t>
  </si>
  <si>
    <t>20103</t>
  </si>
  <si>
    <t xml:space="preserve">   政府办公厅(室)及相关机构事务</t>
  </si>
  <si>
    <t>2010301</t>
  </si>
  <si>
    <t>2010302</t>
  </si>
  <si>
    <t>2010303</t>
  </si>
  <si>
    <t>2010304</t>
  </si>
  <si>
    <t xml:space="preserve">     专项服务</t>
  </si>
  <si>
    <t>2010305</t>
  </si>
  <si>
    <t xml:space="preserve">     专项业务及机关事务管理</t>
  </si>
  <si>
    <t>2010306</t>
  </si>
  <si>
    <t xml:space="preserve">     政务公开审批</t>
  </si>
  <si>
    <t>2010308</t>
  </si>
  <si>
    <t xml:space="preserve">     信访事务</t>
  </si>
  <si>
    <t>2010309</t>
  </si>
  <si>
    <t xml:space="preserve">     参事事务</t>
  </si>
  <si>
    <t>2010350</t>
  </si>
  <si>
    <t>2010399</t>
  </si>
  <si>
    <t xml:space="preserve">     其他政府办公厅（室）及相关机构事务支出</t>
  </si>
  <si>
    <t>20104</t>
  </si>
  <si>
    <t xml:space="preserve">   发展与改革事务</t>
  </si>
  <si>
    <t>2010401</t>
  </si>
  <si>
    <t>2010402</t>
  </si>
  <si>
    <t>2010403</t>
  </si>
  <si>
    <t>2010404</t>
  </si>
  <si>
    <t xml:space="preserve">     战略规划与实施</t>
  </si>
  <si>
    <t>2010405</t>
  </si>
  <si>
    <t xml:space="preserve">     日常经济运行调节</t>
  </si>
  <si>
    <t>2010406</t>
  </si>
  <si>
    <t xml:space="preserve">     社会事业发展规划</t>
  </si>
  <si>
    <t>2010407</t>
  </si>
  <si>
    <t>2010408</t>
  </si>
  <si>
    <t>2010450</t>
  </si>
  <si>
    <t>2010499</t>
  </si>
  <si>
    <t>20105</t>
  </si>
  <si>
    <t>2010501</t>
  </si>
  <si>
    <t>2010502</t>
  </si>
  <si>
    <t>2010503</t>
  </si>
  <si>
    <t>2010504</t>
  </si>
  <si>
    <t xml:space="preserve">     信息事务</t>
  </si>
  <si>
    <t>2010505</t>
  </si>
  <si>
    <t xml:space="preserve">     专项统计业务</t>
  </si>
  <si>
    <t>2010506</t>
  </si>
  <si>
    <t xml:space="preserve">     统计管理</t>
  </si>
  <si>
    <t>2010507</t>
  </si>
  <si>
    <t xml:space="preserve">     专项普查活动</t>
  </si>
  <si>
    <t>2010508</t>
  </si>
  <si>
    <t xml:space="preserve">     统计抽样调查</t>
  </si>
  <si>
    <t>2010550</t>
  </si>
  <si>
    <t>2010599</t>
  </si>
  <si>
    <t>20106</t>
  </si>
  <si>
    <t xml:space="preserve">   财政事务</t>
  </si>
  <si>
    <t>2010601</t>
  </si>
  <si>
    <t>2010602</t>
  </si>
  <si>
    <t>2010603</t>
  </si>
  <si>
    <t>2010604</t>
  </si>
  <si>
    <t xml:space="preserve">     预算改革业务</t>
  </si>
  <si>
    <t>2010605</t>
  </si>
  <si>
    <t xml:space="preserve">     财政国库业务</t>
  </si>
  <si>
    <t>2010606</t>
  </si>
  <si>
    <t>2010607</t>
  </si>
  <si>
    <t xml:space="preserve">     信息化建设</t>
  </si>
  <si>
    <t>2010608</t>
  </si>
  <si>
    <t>2010650</t>
  </si>
  <si>
    <t>2010699</t>
  </si>
  <si>
    <t>20107</t>
  </si>
  <si>
    <t>2010701</t>
  </si>
  <si>
    <t>2010702</t>
  </si>
  <si>
    <t>2010703</t>
  </si>
  <si>
    <t>2010704</t>
  </si>
  <si>
    <t xml:space="preserve">     税务办案</t>
  </si>
  <si>
    <t>2010705</t>
  </si>
  <si>
    <t xml:space="preserve">     发票管理及税务登记</t>
  </si>
  <si>
    <t>2010706</t>
  </si>
  <si>
    <t xml:space="preserve">     代扣代收代征税款手续费</t>
  </si>
  <si>
    <t>2010707</t>
  </si>
  <si>
    <t xml:space="preserve">     税务宣传</t>
  </si>
  <si>
    <t>2010708</t>
  </si>
  <si>
    <t xml:space="preserve">     协税护税</t>
  </si>
  <si>
    <t>2010709</t>
  </si>
  <si>
    <t xml:space="preserve">     税收业务</t>
  </si>
  <si>
    <t>2010750</t>
  </si>
  <si>
    <t>2010799</t>
  </si>
  <si>
    <t xml:space="preserve">     其他税收事务支出</t>
  </si>
  <si>
    <t>20108</t>
  </si>
  <si>
    <t xml:space="preserve">   审计事务</t>
  </si>
  <si>
    <t>2010801</t>
  </si>
  <si>
    <t>2010802</t>
  </si>
  <si>
    <t>2010803</t>
  </si>
  <si>
    <t>2010804</t>
  </si>
  <si>
    <t xml:space="preserve">     审计业务</t>
  </si>
  <si>
    <t>2010805</t>
  </si>
  <si>
    <t xml:space="preserve">     审计管理</t>
  </si>
  <si>
    <t>2010806</t>
  </si>
  <si>
    <t>2010850</t>
  </si>
  <si>
    <t>2010899</t>
  </si>
  <si>
    <t xml:space="preserve">     其他审计事务支出</t>
  </si>
  <si>
    <t>20109</t>
  </si>
  <si>
    <t xml:space="preserve">   海关事务</t>
  </si>
  <si>
    <t>2010901</t>
  </si>
  <si>
    <t>2010902</t>
  </si>
  <si>
    <t>2010903</t>
  </si>
  <si>
    <t>2010905</t>
  </si>
  <si>
    <t xml:space="preserve">     缉私办案</t>
  </si>
  <si>
    <t>2010907</t>
  </si>
  <si>
    <t xml:space="preserve">     口岸管理</t>
  </si>
  <si>
    <t>2010908</t>
  </si>
  <si>
    <t>2010909</t>
  </si>
  <si>
    <t xml:space="preserve">     海关关务</t>
  </si>
  <si>
    <t>2010910</t>
  </si>
  <si>
    <t xml:space="preserve">     关税征管</t>
  </si>
  <si>
    <t>2010911</t>
  </si>
  <si>
    <t xml:space="preserve">     海关监管</t>
  </si>
  <si>
    <t>2010912</t>
  </si>
  <si>
    <t xml:space="preserve">     检验检疫</t>
  </si>
  <si>
    <t>2010950</t>
  </si>
  <si>
    <t>2010999</t>
  </si>
  <si>
    <t xml:space="preserve">     其他海关事务支出</t>
  </si>
  <si>
    <t>20110</t>
  </si>
  <si>
    <t xml:space="preserve">   人力资源事务</t>
  </si>
  <si>
    <t>2011001</t>
  </si>
  <si>
    <t>2011002</t>
  </si>
  <si>
    <t>2011003</t>
  </si>
  <si>
    <t>2011004</t>
  </si>
  <si>
    <t xml:space="preserve">     政府特殊津贴</t>
  </si>
  <si>
    <t>2011005</t>
  </si>
  <si>
    <t xml:space="preserve">     资助留学回国人员</t>
  </si>
  <si>
    <t>2011007</t>
  </si>
  <si>
    <t xml:space="preserve">     博士后日常经费</t>
  </si>
  <si>
    <t>2011008</t>
  </si>
  <si>
    <t xml:space="preserve">     引进人才费用</t>
  </si>
  <si>
    <t>2011050</t>
  </si>
  <si>
    <t>2011099</t>
  </si>
  <si>
    <t xml:space="preserve">     其他人力资源事务支出</t>
  </si>
  <si>
    <t>20111</t>
  </si>
  <si>
    <t xml:space="preserve">   纪检监察事务</t>
  </si>
  <si>
    <t>2011101</t>
  </si>
  <si>
    <t>2011102</t>
  </si>
  <si>
    <t>2011103</t>
  </si>
  <si>
    <t>2011104</t>
  </si>
  <si>
    <t xml:space="preserve">     大案要案查处</t>
  </si>
  <si>
    <t>2011105</t>
  </si>
  <si>
    <t xml:space="preserve">     派驻派出机构</t>
  </si>
  <si>
    <t>2011106</t>
  </si>
  <si>
    <t xml:space="preserve">     巡视工作</t>
  </si>
  <si>
    <t>2011150</t>
  </si>
  <si>
    <t>2011199</t>
  </si>
  <si>
    <t xml:space="preserve">     其他纪检监察事务支出</t>
  </si>
  <si>
    <t>20113</t>
  </si>
  <si>
    <t xml:space="preserve">   商贸事务</t>
  </si>
  <si>
    <t>2011301</t>
  </si>
  <si>
    <t>2011302</t>
  </si>
  <si>
    <t>2011303</t>
  </si>
  <si>
    <t>2011304</t>
  </si>
  <si>
    <t xml:space="preserve">     对外贸易管理</t>
  </si>
  <si>
    <t>2011305</t>
  </si>
  <si>
    <t xml:space="preserve">     国际经济合作</t>
  </si>
  <si>
    <t>2011306</t>
  </si>
  <si>
    <t xml:space="preserve">     外资管理</t>
  </si>
  <si>
    <t>2011307</t>
  </si>
  <si>
    <t xml:space="preserve">     国内贸易管理</t>
  </si>
  <si>
    <t>2011308</t>
  </si>
  <si>
    <t xml:space="preserve">     招商引资</t>
  </si>
  <si>
    <t>2011350</t>
  </si>
  <si>
    <t>2011399</t>
  </si>
  <si>
    <t xml:space="preserve">     其他商贸事务支出</t>
  </si>
  <si>
    <t>20114</t>
  </si>
  <si>
    <t xml:space="preserve">   知识产权事务</t>
  </si>
  <si>
    <t>2011401</t>
  </si>
  <si>
    <t>2011402</t>
  </si>
  <si>
    <t>2011403</t>
  </si>
  <si>
    <t>2011404</t>
  </si>
  <si>
    <t xml:space="preserve">     专利审批</t>
  </si>
  <si>
    <t>2011405</t>
  </si>
  <si>
    <t xml:space="preserve">     产权战略与规划</t>
  </si>
  <si>
    <t>2011406</t>
  </si>
  <si>
    <t xml:space="preserve">     专利试点和产业化推进</t>
  </si>
  <si>
    <t>2011408</t>
  </si>
  <si>
    <t xml:space="preserve">     国际合作与交流</t>
  </si>
  <si>
    <t>2011409</t>
  </si>
  <si>
    <t xml:space="preserve">     知识产权宏观管理</t>
  </si>
  <si>
    <t>2011410</t>
  </si>
  <si>
    <t xml:space="preserve">     商标管理</t>
  </si>
  <si>
    <t>2011411</t>
  </si>
  <si>
    <t xml:space="preserve">     原产地地理标志管理</t>
  </si>
  <si>
    <t>2011450</t>
  </si>
  <si>
    <t>2011499</t>
  </si>
  <si>
    <t xml:space="preserve">     其他知识产权事务支出</t>
  </si>
  <si>
    <t>20123</t>
  </si>
  <si>
    <t xml:space="preserve">   民族事务</t>
  </si>
  <si>
    <t>2012301</t>
  </si>
  <si>
    <t>2012302</t>
  </si>
  <si>
    <t>2012303</t>
  </si>
  <si>
    <t>2012304</t>
  </si>
  <si>
    <t xml:space="preserve">     民族工作专项</t>
  </si>
  <si>
    <t>2012350</t>
  </si>
  <si>
    <t>2012399</t>
  </si>
  <si>
    <t xml:space="preserve">     其他民族事务支出</t>
  </si>
  <si>
    <t>20125</t>
  </si>
  <si>
    <t xml:space="preserve">   港澳台事务</t>
  </si>
  <si>
    <t>2012501</t>
  </si>
  <si>
    <t>2012502</t>
  </si>
  <si>
    <t>2012503</t>
  </si>
  <si>
    <t>2012504</t>
  </si>
  <si>
    <t xml:space="preserve">     港澳事务</t>
  </si>
  <si>
    <t>2012505</t>
  </si>
  <si>
    <t xml:space="preserve">     台湾事务</t>
  </si>
  <si>
    <t>2012550</t>
  </si>
  <si>
    <t>2012599</t>
  </si>
  <si>
    <t xml:space="preserve">     其他港澳台事务支出</t>
  </si>
  <si>
    <t>20126</t>
  </si>
  <si>
    <t xml:space="preserve">   档案事务</t>
  </si>
  <si>
    <t>2012601</t>
  </si>
  <si>
    <t>2012602</t>
  </si>
  <si>
    <t>2012603</t>
  </si>
  <si>
    <t>2012604</t>
  </si>
  <si>
    <t xml:space="preserve">     档案馆</t>
  </si>
  <si>
    <t>2012699</t>
  </si>
  <si>
    <t xml:space="preserve">     其他档案事务支出</t>
  </si>
  <si>
    <t>20128</t>
  </si>
  <si>
    <t xml:space="preserve">   民主党派及工商联事务</t>
  </si>
  <si>
    <t>2012801</t>
  </si>
  <si>
    <t>2012802</t>
  </si>
  <si>
    <t>2012803</t>
  </si>
  <si>
    <t>2012804</t>
  </si>
  <si>
    <t>2012850</t>
  </si>
  <si>
    <t>2012899</t>
  </si>
  <si>
    <t xml:space="preserve">     其他民主党派及工商联事务支出</t>
  </si>
  <si>
    <t>20129</t>
  </si>
  <si>
    <t xml:space="preserve">   群众团体事务</t>
  </si>
  <si>
    <t>2012901</t>
  </si>
  <si>
    <t>2012902</t>
  </si>
  <si>
    <t>2012903</t>
  </si>
  <si>
    <t xml:space="preserve">     工会事务</t>
  </si>
  <si>
    <t>2012950</t>
  </si>
  <si>
    <t>2012999</t>
  </si>
  <si>
    <t xml:space="preserve">     其他群众团体事务支出</t>
  </si>
  <si>
    <t>20131</t>
  </si>
  <si>
    <t xml:space="preserve">   党委办公厅（室）及相关机构事务</t>
  </si>
  <si>
    <t>2013101</t>
  </si>
  <si>
    <t>2013102</t>
  </si>
  <si>
    <t>2013103</t>
  </si>
  <si>
    <t>2013105</t>
  </si>
  <si>
    <t xml:space="preserve">     专项业务</t>
  </si>
  <si>
    <t>2013150</t>
  </si>
  <si>
    <t>2013199</t>
  </si>
  <si>
    <t xml:space="preserve">     其他党委办公厅（室）及相关机构事务支出</t>
  </si>
  <si>
    <t>20132</t>
  </si>
  <si>
    <t>2013201</t>
  </si>
  <si>
    <t>2013202</t>
  </si>
  <si>
    <t>2013203</t>
  </si>
  <si>
    <t>2013204</t>
  </si>
  <si>
    <t xml:space="preserve">     公务员事务</t>
  </si>
  <si>
    <t>2013250</t>
  </si>
  <si>
    <t>2013299</t>
  </si>
  <si>
    <t xml:space="preserve">     其他组织事务支出</t>
  </si>
  <si>
    <t>20133</t>
  </si>
  <si>
    <t xml:space="preserve">   宣传事务</t>
  </si>
  <si>
    <t>2013301</t>
  </si>
  <si>
    <t>2013302</t>
  </si>
  <si>
    <t>2013303</t>
  </si>
  <si>
    <t>2013304</t>
  </si>
  <si>
    <t xml:space="preserve">     宣传管理</t>
  </si>
  <si>
    <t>2013350</t>
  </si>
  <si>
    <t>2013399</t>
  </si>
  <si>
    <t xml:space="preserve">     其他宣传事务支出</t>
  </si>
  <si>
    <t>20134</t>
  </si>
  <si>
    <t xml:space="preserve">   统战事务</t>
  </si>
  <si>
    <t>2013401</t>
  </si>
  <si>
    <t>2013402</t>
  </si>
  <si>
    <t>2013403</t>
  </si>
  <si>
    <t>2013404</t>
  </si>
  <si>
    <t xml:space="preserve">     宗教事务</t>
  </si>
  <si>
    <t>2013405</t>
  </si>
  <si>
    <t xml:space="preserve">     华侨事务</t>
  </si>
  <si>
    <t>2013450</t>
  </si>
  <si>
    <t>2013499</t>
  </si>
  <si>
    <t xml:space="preserve">     其他统战事务支出</t>
  </si>
  <si>
    <t>20135</t>
  </si>
  <si>
    <t xml:space="preserve">   对外联络事务</t>
  </si>
  <si>
    <t>2013501</t>
  </si>
  <si>
    <t>2013502</t>
  </si>
  <si>
    <t>2013503</t>
  </si>
  <si>
    <t>2013550</t>
  </si>
  <si>
    <t>2013599</t>
  </si>
  <si>
    <t xml:space="preserve">     其他对外联络事务支出</t>
  </si>
  <si>
    <t>20136</t>
  </si>
  <si>
    <t xml:space="preserve">   其他共产党事务支出</t>
  </si>
  <si>
    <t>2013601</t>
  </si>
  <si>
    <t>2013602</t>
  </si>
  <si>
    <t>2013603</t>
  </si>
  <si>
    <t>2013650</t>
  </si>
  <si>
    <t>2013699</t>
  </si>
  <si>
    <t xml:space="preserve">     其他共产党事务支出</t>
  </si>
  <si>
    <t>20137</t>
  </si>
  <si>
    <t xml:space="preserve">   网信事务</t>
  </si>
  <si>
    <t>2013701</t>
  </si>
  <si>
    <t>2013702</t>
  </si>
  <si>
    <t>2013703</t>
  </si>
  <si>
    <t>2013704</t>
  </si>
  <si>
    <t xml:space="preserve">     信息安全事务</t>
  </si>
  <si>
    <t>2013750</t>
  </si>
  <si>
    <t>2013799</t>
  </si>
  <si>
    <t xml:space="preserve">     其他网信事务支出</t>
  </si>
  <si>
    <t>20138</t>
  </si>
  <si>
    <t xml:space="preserve">   市场监督管理事务</t>
  </si>
  <si>
    <t>2013801</t>
  </si>
  <si>
    <t>2013802</t>
  </si>
  <si>
    <t>2013803</t>
  </si>
  <si>
    <t>2013804</t>
  </si>
  <si>
    <t xml:space="preserve">     市场主体管理</t>
  </si>
  <si>
    <t>2013805</t>
  </si>
  <si>
    <t xml:space="preserve">     市场秩序执法</t>
  </si>
  <si>
    <t>2013808</t>
  </si>
  <si>
    <t>2013810</t>
  </si>
  <si>
    <t xml:space="preserve">     质量基础</t>
  </si>
  <si>
    <t>2013812</t>
  </si>
  <si>
    <t xml:space="preserve">     药品事务</t>
  </si>
  <si>
    <t>2013813</t>
  </si>
  <si>
    <t xml:space="preserve">     医疗器械事务</t>
  </si>
  <si>
    <t>2013814</t>
  </si>
  <si>
    <t xml:space="preserve">     化妆品事务</t>
  </si>
  <si>
    <t>2013815</t>
  </si>
  <si>
    <t xml:space="preserve">     质量安全监管</t>
  </si>
  <si>
    <t>2013816</t>
  </si>
  <si>
    <t xml:space="preserve">     食品安全监管</t>
  </si>
  <si>
    <t>2013850</t>
  </si>
  <si>
    <t>2013899</t>
  </si>
  <si>
    <t xml:space="preserve">     其他市场监督管理事务</t>
  </si>
  <si>
    <t>20199</t>
  </si>
  <si>
    <t xml:space="preserve">   其他一般公共服务支出</t>
  </si>
  <si>
    <t>2019901</t>
  </si>
  <si>
    <t xml:space="preserve">     国家赔偿费用支出</t>
  </si>
  <si>
    <t>2019999</t>
  </si>
  <si>
    <t xml:space="preserve">     其他一般公共服务支出</t>
  </si>
  <si>
    <t>省对下专项转移支付补助</t>
  </si>
  <si>
    <t>20205</t>
  </si>
  <si>
    <t xml:space="preserve">   对外合作与交流</t>
  </si>
  <si>
    <t>20299</t>
  </si>
  <si>
    <t xml:space="preserve">   其他外交支出</t>
  </si>
  <si>
    <t>20301</t>
  </si>
  <si>
    <t xml:space="preserve">   现役部队</t>
  </si>
  <si>
    <t>2030101</t>
  </si>
  <si>
    <t xml:space="preserve">     现役部队</t>
  </si>
  <si>
    <t>20304</t>
  </si>
  <si>
    <t xml:space="preserve">   国防科研事业</t>
  </si>
  <si>
    <t>2030401</t>
  </si>
  <si>
    <t xml:space="preserve">     国防科研事业</t>
  </si>
  <si>
    <t>20305</t>
  </si>
  <si>
    <t xml:space="preserve">   专项工程</t>
  </si>
  <si>
    <t>2030501</t>
  </si>
  <si>
    <t xml:space="preserve">     专项工程</t>
  </si>
  <si>
    <t>20306</t>
  </si>
  <si>
    <t xml:space="preserve">   国防动员</t>
  </si>
  <si>
    <t>2030601</t>
  </si>
  <si>
    <t xml:space="preserve">     兵役征集</t>
  </si>
  <si>
    <t>2030602</t>
  </si>
  <si>
    <t xml:space="preserve">     经济动员</t>
  </si>
  <si>
    <t>2030603</t>
  </si>
  <si>
    <t xml:space="preserve">     人民防空</t>
  </si>
  <si>
    <t>2030604</t>
  </si>
  <si>
    <t xml:space="preserve">     交通战备</t>
  </si>
  <si>
    <t>2030605</t>
  </si>
  <si>
    <t xml:space="preserve">     国防教育</t>
  </si>
  <si>
    <t>2030606</t>
  </si>
  <si>
    <t xml:space="preserve">     预备役部队</t>
  </si>
  <si>
    <t>2030607</t>
  </si>
  <si>
    <t xml:space="preserve">     民兵</t>
  </si>
  <si>
    <t>2030608</t>
  </si>
  <si>
    <t xml:space="preserve">     边海防</t>
  </si>
  <si>
    <t>2030699</t>
  </si>
  <si>
    <t xml:space="preserve">     其他国防动员支出</t>
  </si>
  <si>
    <t>20399</t>
  </si>
  <si>
    <t xml:space="preserve">   其他国防支出</t>
  </si>
  <si>
    <t>2039999</t>
  </si>
  <si>
    <t xml:space="preserve">     其他国防支出</t>
  </si>
  <si>
    <t>20401</t>
  </si>
  <si>
    <t xml:space="preserve">   武装警察部队</t>
  </si>
  <si>
    <t>2040101</t>
  </si>
  <si>
    <t xml:space="preserve">     武装警察部队</t>
  </si>
  <si>
    <t>2040199</t>
  </si>
  <si>
    <t xml:space="preserve">     其他武装警察部队支出</t>
  </si>
  <si>
    <t>20402</t>
  </si>
  <si>
    <t xml:space="preserve">   公安</t>
  </si>
  <si>
    <t>2040201</t>
  </si>
  <si>
    <t>2040202</t>
  </si>
  <si>
    <t>2040203</t>
  </si>
  <si>
    <t>2040219</t>
  </si>
  <si>
    <t>2040220</t>
  </si>
  <si>
    <t xml:space="preserve">     执法办案</t>
  </si>
  <si>
    <t>2040221</t>
  </si>
  <si>
    <t xml:space="preserve">     特别业务</t>
  </si>
  <si>
    <t>2040222</t>
  </si>
  <si>
    <t xml:space="preserve">     特勤业务</t>
  </si>
  <si>
    <t>2040223</t>
  </si>
  <si>
    <t>2040250</t>
  </si>
  <si>
    <t>2040299</t>
  </si>
  <si>
    <t>20403</t>
  </si>
  <si>
    <t>2040301</t>
  </si>
  <si>
    <t>2040302</t>
  </si>
  <si>
    <t>2040303</t>
  </si>
  <si>
    <t>2040304</t>
  </si>
  <si>
    <t>2040350</t>
  </si>
  <si>
    <t>2040399</t>
  </si>
  <si>
    <t xml:space="preserve">     其他国家安全支出</t>
  </si>
  <si>
    <t>20404</t>
  </si>
  <si>
    <t xml:space="preserve">   检察</t>
  </si>
  <si>
    <t>2040401</t>
  </si>
  <si>
    <t>2040403</t>
  </si>
  <si>
    <t>2040409</t>
  </si>
  <si>
    <t>2040410</t>
  </si>
  <si>
    <t>2040450</t>
  </si>
  <si>
    <t>2040499</t>
  </si>
  <si>
    <t>20405</t>
  </si>
  <si>
    <t>2040502</t>
  </si>
  <si>
    <t>2040503</t>
  </si>
  <si>
    <t>2040504</t>
  </si>
  <si>
    <t xml:space="preserve">     案件审判</t>
  </si>
  <si>
    <t>2040505</t>
  </si>
  <si>
    <t xml:space="preserve">     案件执行</t>
  </si>
  <si>
    <t>2040506</t>
  </si>
  <si>
    <t xml:space="preserve">     “两庭”建设</t>
  </si>
  <si>
    <t>2040550</t>
  </si>
  <si>
    <t>2040599</t>
  </si>
  <si>
    <t xml:space="preserve">     其他法院支出</t>
  </si>
  <si>
    <t xml:space="preserve">   司法</t>
  </si>
  <si>
    <t>2040601</t>
  </si>
  <si>
    <t>2040602</t>
  </si>
  <si>
    <t>2040603</t>
  </si>
  <si>
    <t>2040604</t>
  </si>
  <si>
    <t xml:space="preserve">     基层司法业务</t>
  </si>
  <si>
    <t>2040605</t>
  </si>
  <si>
    <t xml:space="preserve">     普法宣传</t>
  </si>
  <si>
    <t>2040606</t>
  </si>
  <si>
    <t xml:space="preserve">     律师管理</t>
  </si>
  <si>
    <t>2040607</t>
  </si>
  <si>
    <t xml:space="preserve">     公共法律服务</t>
  </si>
  <si>
    <t>2040608</t>
  </si>
  <si>
    <t xml:space="preserve">     国家统一法律职业资格考试</t>
  </si>
  <si>
    <t>2040609</t>
  </si>
  <si>
    <t xml:space="preserve">     仲裁</t>
  </si>
  <si>
    <t>2040610</t>
  </si>
  <si>
    <t>2040611</t>
  </si>
  <si>
    <t xml:space="preserve">     司法鉴定</t>
  </si>
  <si>
    <t>2040612</t>
  </si>
  <si>
    <t>2040613</t>
  </si>
  <si>
    <t>2040650</t>
  </si>
  <si>
    <t>2040699</t>
  </si>
  <si>
    <t>20407</t>
  </si>
  <si>
    <t xml:space="preserve">   监狱</t>
  </si>
  <si>
    <t>2040701</t>
  </si>
  <si>
    <t>2040702</t>
  </si>
  <si>
    <t>2040703</t>
  </si>
  <si>
    <t>2040704</t>
  </si>
  <si>
    <t>2040705</t>
  </si>
  <si>
    <t>2040706</t>
  </si>
  <si>
    <t>2040707</t>
  </si>
  <si>
    <t>2040750</t>
  </si>
  <si>
    <t>2040799</t>
  </si>
  <si>
    <t>20408</t>
  </si>
  <si>
    <t>2040801</t>
  </si>
  <si>
    <t>2040802</t>
  </si>
  <si>
    <t>2040803</t>
  </si>
  <si>
    <t>2040804</t>
  </si>
  <si>
    <t xml:space="preserve">     强制隔离戒毒人员生活</t>
  </si>
  <si>
    <t>2040805</t>
  </si>
  <si>
    <t xml:space="preserve">     强制隔离戒毒人员教育</t>
  </si>
  <si>
    <t>2040806</t>
  </si>
  <si>
    <t xml:space="preserve">     所政设施建设</t>
  </si>
  <si>
    <t>2040807</t>
  </si>
  <si>
    <t>2040850</t>
  </si>
  <si>
    <t>2040899</t>
  </si>
  <si>
    <t xml:space="preserve">     其他强制隔离戒毒支出</t>
  </si>
  <si>
    <t>20409</t>
  </si>
  <si>
    <t xml:space="preserve">   国家保密</t>
  </si>
  <si>
    <t>2040901</t>
  </si>
  <si>
    <t>2040902</t>
  </si>
  <si>
    <t>2040903</t>
  </si>
  <si>
    <t>2040904</t>
  </si>
  <si>
    <t xml:space="preserve">     保密技术</t>
  </si>
  <si>
    <t>2040905</t>
  </si>
  <si>
    <t xml:space="preserve">     保密管理</t>
  </si>
  <si>
    <t>2040950</t>
  </si>
  <si>
    <t>2040999</t>
  </si>
  <si>
    <t xml:space="preserve">     其他国家保密支出</t>
  </si>
  <si>
    <t>20410</t>
  </si>
  <si>
    <t xml:space="preserve">   缉私警察</t>
  </si>
  <si>
    <t>2041001</t>
  </si>
  <si>
    <t>2041002</t>
  </si>
  <si>
    <t>2041006</t>
  </si>
  <si>
    <t>2041007</t>
  </si>
  <si>
    <t xml:space="preserve">     缉私业务</t>
  </si>
  <si>
    <t>2041099</t>
  </si>
  <si>
    <t xml:space="preserve">     其他缉私警察支出</t>
  </si>
  <si>
    <t>20499</t>
  </si>
  <si>
    <t xml:space="preserve">   其他公共安全支出</t>
  </si>
  <si>
    <t xml:space="preserve">     国家司法救助支出</t>
  </si>
  <si>
    <t>2049999</t>
  </si>
  <si>
    <t xml:space="preserve">     其他公共安全支出</t>
  </si>
  <si>
    <t>20501</t>
  </si>
  <si>
    <t xml:space="preserve">   教育管理事务</t>
  </si>
  <si>
    <t>2050101</t>
  </si>
  <si>
    <t>2050102</t>
  </si>
  <si>
    <t>2050103</t>
  </si>
  <si>
    <t>2050199</t>
  </si>
  <si>
    <t xml:space="preserve">     其他教育管理事务支出</t>
  </si>
  <si>
    <t>20502</t>
  </si>
  <si>
    <t xml:space="preserve">   普通教育</t>
  </si>
  <si>
    <t>2050201</t>
  </si>
  <si>
    <t xml:space="preserve">     学前教育</t>
  </si>
  <si>
    <t>2050202</t>
  </si>
  <si>
    <t xml:space="preserve">     小学教育</t>
  </si>
  <si>
    <t>2050203</t>
  </si>
  <si>
    <t xml:space="preserve">     初中教育</t>
  </si>
  <si>
    <t>2050204</t>
  </si>
  <si>
    <t xml:space="preserve">     高中教育</t>
  </si>
  <si>
    <t>2050205</t>
  </si>
  <si>
    <t xml:space="preserve">     高等教育</t>
  </si>
  <si>
    <t>2050206</t>
  </si>
  <si>
    <t xml:space="preserve">     化解农村义务教育债务支出</t>
  </si>
  <si>
    <t>2050207</t>
  </si>
  <si>
    <t xml:space="preserve">     化解普通高中债务支出</t>
  </si>
  <si>
    <t>2050299</t>
  </si>
  <si>
    <t xml:space="preserve">     其他普通教育支出</t>
  </si>
  <si>
    <t>20503</t>
  </si>
  <si>
    <t xml:space="preserve">   职业教育</t>
  </si>
  <si>
    <t>2050301</t>
  </si>
  <si>
    <t xml:space="preserve">     初等职业教育</t>
  </si>
  <si>
    <t>2050302</t>
  </si>
  <si>
    <t xml:space="preserve">     中等职业教育</t>
  </si>
  <si>
    <t>2050303</t>
  </si>
  <si>
    <t xml:space="preserve">     技校教育</t>
  </si>
  <si>
    <t>2050305</t>
  </si>
  <si>
    <t xml:space="preserve">     高等职业教育</t>
  </si>
  <si>
    <t>2050399</t>
  </si>
  <si>
    <t xml:space="preserve">     其他职业教育支出</t>
  </si>
  <si>
    <t>20504</t>
  </si>
  <si>
    <t xml:space="preserve">   成人教育</t>
  </si>
  <si>
    <t>2050401</t>
  </si>
  <si>
    <t xml:space="preserve">     成人初等教育</t>
  </si>
  <si>
    <t>2050402</t>
  </si>
  <si>
    <t xml:space="preserve">     成人中等教育</t>
  </si>
  <si>
    <t>2050403</t>
  </si>
  <si>
    <t xml:space="preserve">     成人高等教育</t>
  </si>
  <si>
    <t>2050404</t>
  </si>
  <si>
    <t xml:space="preserve">     成人广播电视教育</t>
  </si>
  <si>
    <t>2050499</t>
  </si>
  <si>
    <t xml:space="preserve">     其他成人教育支出</t>
  </si>
  <si>
    <t>20505</t>
  </si>
  <si>
    <t xml:space="preserve">   广播电视教育</t>
  </si>
  <si>
    <t>2050501</t>
  </si>
  <si>
    <t xml:space="preserve">     广播电视学校</t>
  </si>
  <si>
    <t>2050502</t>
  </si>
  <si>
    <t xml:space="preserve">     教育电视台</t>
  </si>
  <si>
    <t>2050599</t>
  </si>
  <si>
    <t xml:space="preserve">     其他广播电视教育支出</t>
  </si>
  <si>
    <t>20506</t>
  </si>
  <si>
    <t xml:space="preserve">   留学教育</t>
  </si>
  <si>
    <t>2050601</t>
  </si>
  <si>
    <t xml:space="preserve">     出国留学教育</t>
  </si>
  <si>
    <t>2050602</t>
  </si>
  <si>
    <t xml:space="preserve">     来华留学教育</t>
  </si>
  <si>
    <t>2050699</t>
  </si>
  <si>
    <t xml:space="preserve">     其他留学教育支出</t>
  </si>
  <si>
    <t>20507</t>
  </si>
  <si>
    <t xml:space="preserve">   特殊教育</t>
  </si>
  <si>
    <t>2050701</t>
  </si>
  <si>
    <t xml:space="preserve">     特殊学校教育</t>
  </si>
  <si>
    <t>2050702</t>
  </si>
  <si>
    <t xml:space="preserve">     工读学校教育</t>
  </si>
  <si>
    <t>2050799</t>
  </si>
  <si>
    <t xml:space="preserve">     其他特殊教育支出</t>
  </si>
  <si>
    <t>20508</t>
  </si>
  <si>
    <t xml:space="preserve">   进修及培训</t>
  </si>
  <si>
    <t>2050801</t>
  </si>
  <si>
    <t xml:space="preserve">     教师进修</t>
  </si>
  <si>
    <t>2050802</t>
  </si>
  <si>
    <t xml:space="preserve">     干部教育</t>
  </si>
  <si>
    <t>2050803</t>
  </si>
  <si>
    <t xml:space="preserve">     培训支出</t>
  </si>
  <si>
    <t>2050804</t>
  </si>
  <si>
    <t xml:space="preserve">     退役士兵能力提升</t>
  </si>
  <si>
    <t>2050899</t>
  </si>
  <si>
    <t xml:space="preserve">     其他进修及培训</t>
  </si>
  <si>
    <t>20509</t>
  </si>
  <si>
    <t xml:space="preserve">   教育费附加安排的支出</t>
  </si>
  <si>
    <t>2050901</t>
  </si>
  <si>
    <t xml:space="preserve">     农村中小学校舍建设</t>
  </si>
  <si>
    <t>2050902</t>
  </si>
  <si>
    <t xml:space="preserve">     农村中小学教学设施</t>
  </si>
  <si>
    <t>2050903</t>
  </si>
  <si>
    <t xml:space="preserve">     城市中小学校舍建设</t>
  </si>
  <si>
    <t>2050904</t>
  </si>
  <si>
    <t xml:space="preserve">     城市中小学教学设施</t>
  </si>
  <si>
    <t>2050905</t>
  </si>
  <si>
    <t xml:space="preserve">     中等职业学校教学设施</t>
  </si>
  <si>
    <t>2050999</t>
  </si>
  <si>
    <t xml:space="preserve">     其他教育费附加安排的支出</t>
  </si>
  <si>
    <t>20599</t>
  </si>
  <si>
    <t xml:space="preserve">   其他教育支出</t>
  </si>
  <si>
    <t xml:space="preserve">      其他教育支出</t>
  </si>
  <si>
    <t>20601</t>
  </si>
  <si>
    <t xml:space="preserve">   科学技术管理事务</t>
  </si>
  <si>
    <t>2060101</t>
  </si>
  <si>
    <t>2060102</t>
  </si>
  <si>
    <t>2060103</t>
  </si>
  <si>
    <t>2060199</t>
  </si>
  <si>
    <t xml:space="preserve">     其他科学技术管理事务支出</t>
  </si>
  <si>
    <t>20602</t>
  </si>
  <si>
    <t xml:space="preserve">   基础研究</t>
  </si>
  <si>
    <t>2060201</t>
  </si>
  <si>
    <t xml:space="preserve">     机构运行</t>
  </si>
  <si>
    <t>2060203</t>
  </si>
  <si>
    <t xml:space="preserve">     自然科学基金</t>
  </si>
  <si>
    <t>2060204</t>
  </si>
  <si>
    <t xml:space="preserve">     重点实验室及相关设施</t>
  </si>
  <si>
    <t>2060205</t>
  </si>
  <si>
    <t xml:space="preserve">     重大科学工程</t>
  </si>
  <si>
    <t>2060206</t>
  </si>
  <si>
    <t>2060207</t>
  </si>
  <si>
    <t xml:space="preserve">     专项技术基础</t>
  </si>
  <si>
    <t xml:space="preserve">     科技人才队伍建设</t>
  </si>
  <si>
    <t>20603</t>
  </si>
  <si>
    <t>2060301</t>
  </si>
  <si>
    <t>2060302</t>
  </si>
  <si>
    <t>2060303</t>
  </si>
  <si>
    <t xml:space="preserve">     高技术研究</t>
  </si>
  <si>
    <t>2060304</t>
  </si>
  <si>
    <t xml:space="preserve">     专项科研试制</t>
  </si>
  <si>
    <t>2060399</t>
  </si>
  <si>
    <t xml:space="preserve">     其他应用研究支出</t>
  </si>
  <si>
    <t>20604</t>
  </si>
  <si>
    <t xml:space="preserve">   技术研究与开发</t>
  </si>
  <si>
    <t>2060401</t>
  </si>
  <si>
    <t>2060404</t>
  </si>
  <si>
    <t xml:space="preserve">     科技成果转化与扩散</t>
  </si>
  <si>
    <t xml:space="preserve">     共性技术研究与开发</t>
  </si>
  <si>
    <t>2060499</t>
  </si>
  <si>
    <t xml:space="preserve">     其他技术研究与开发支出</t>
  </si>
  <si>
    <t>20605</t>
  </si>
  <si>
    <t xml:space="preserve">   科技条件与服务</t>
  </si>
  <si>
    <t>2060501</t>
  </si>
  <si>
    <t>2060502</t>
  </si>
  <si>
    <t xml:space="preserve">     技术创新服务体系</t>
  </si>
  <si>
    <t>2060503</t>
  </si>
  <si>
    <t xml:space="preserve">     科技条件专项</t>
  </si>
  <si>
    <t>2060599</t>
  </si>
  <si>
    <t xml:space="preserve">     其他科技条件与服务支出</t>
  </si>
  <si>
    <t>20606</t>
  </si>
  <si>
    <t>2060601</t>
  </si>
  <si>
    <t>2060602</t>
  </si>
  <si>
    <t>2060603</t>
  </si>
  <si>
    <t xml:space="preserve">     社科基金支出</t>
  </si>
  <si>
    <t>2060699</t>
  </si>
  <si>
    <t xml:space="preserve">     其他社会科学支出</t>
  </si>
  <si>
    <t>20607</t>
  </si>
  <si>
    <t>2060701</t>
  </si>
  <si>
    <t>2060702</t>
  </si>
  <si>
    <t>2060703</t>
  </si>
  <si>
    <t>2060704</t>
  </si>
  <si>
    <t>2060705</t>
  </si>
  <si>
    <t xml:space="preserve">     科技馆站</t>
  </si>
  <si>
    <t>2060799</t>
  </si>
  <si>
    <t>20608</t>
  </si>
  <si>
    <t>2060801</t>
  </si>
  <si>
    <t>2060802</t>
  </si>
  <si>
    <t>2060899</t>
  </si>
  <si>
    <t xml:space="preserve">     其他科技交流与合作支出</t>
  </si>
  <si>
    <t>20609</t>
  </si>
  <si>
    <t>2060901</t>
  </si>
  <si>
    <t>2060902</t>
  </si>
  <si>
    <t>2060999</t>
  </si>
  <si>
    <t xml:space="preserve">     其他科技重大项目</t>
  </si>
  <si>
    <t>20699</t>
  </si>
  <si>
    <t>2069901</t>
  </si>
  <si>
    <t>2069902</t>
  </si>
  <si>
    <t xml:space="preserve">     核应急</t>
  </si>
  <si>
    <t>2069903</t>
  </si>
  <si>
    <t>2069999</t>
  </si>
  <si>
    <t>20701</t>
  </si>
  <si>
    <t xml:space="preserve">   文化和旅游</t>
  </si>
  <si>
    <t>2070101</t>
  </si>
  <si>
    <t>2070102</t>
  </si>
  <si>
    <t>2070103</t>
  </si>
  <si>
    <t>2070104</t>
  </si>
  <si>
    <t xml:space="preserve">     图书馆</t>
  </si>
  <si>
    <t>2070105</t>
  </si>
  <si>
    <t xml:space="preserve">     文化展示及纪念机构</t>
  </si>
  <si>
    <t>2070106</t>
  </si>
  <si>
    <t xml:space="preserve">     艺术表演场所</t>
  </si>
  <si>
    <t>2070107</t>
  </si>
  <si>
    <t xml:space="preserve">     艺术表演团体</t>
  </si>
  <si>
    <t>2070108</t>
  </si>
  <si>
    <t xml:space="preserve">     文化活动</t>
  </si>
  <si>
    <t>2070109</t>
  </si>
  <si>
    <t xml:space="preserve">     群众文化</t>
  </si>
  <si>
    <t>2070110</t>
  </si>
  <si>
    <t>2070111</t>
  </si>
  <si>
    <t>2070112</t>
  </si>
  <si>
    <t>2070113</t>
  </si>
  <si>
    <t>2070114</t>
  </si>
  <si>
    <t>2070199</t>
  </si>
  <si>
    <t>20702</t>
  </si>
  <si>
    <t xml:space="preserve">   文物</t>
  </si>
  <si>
    <t>2070201</t>
  </si>
  <si>
    <t>2070202</t>
  </si>
  <si>
    <t>2070203</t>
  </si>
  <si>
    <t>2070204</t>
  </si>
  <si>
    <t xml:space="preserve">     文物保护</t>
  </si>
  <si>
    <t>2070205</t>
  </si>
  <si>
    <t xml:space="preserve">     博物馆</t>
  </si>
  <si>
    <t>2070206</t>
  </si>
  <si>
    <t xml:space="preserve">     历史名城与古迹</t>
  </si>
  <si>
    <t>2070299</t>
  </si>
  <si>
    <t xml:space="preserve">     其他文物支出</t>
  </si>
  <si>
    <t>20703</t>
  </si>
  <si>
    <t xml:space="preserve">   体育</t>
  </si>
  <si>
    <t>2070301</t>
  </si>
  <si>
    <t>2070302</t>
  </si>
  <si>
    <t>2070303</t>
  </si>
  <si>
    <t>2070304</t>
  </si>
  <si>
    <t xml:space="preserve">     运动项目管理</t>
  </si>
  <si>
    <t>2070305</t>
  </si>
  <si>
    <t xml:space="preserve">     体育竞赛</t>
  </si>
  <si>
    <t>2070307</t>
  </si>
  <si>
    <t>2070308</t>
  </si>
  <si>
    <t xml:space="preserve">     群众体育</t>
  </si>
  <si>
    <t>2070309</t>
  </si>
  <si>
    <t xml:space="preserve">     体育交流与合作</t>
  </si>
  <si>
    <t>2070399</t>
  </si>
  <si>
    <t xml:space="preserve">     其他体育支出</t>
  </si>
  <si>
    <t>20706</t>
  </si>
  <si>
    <t xml:space="preserve">   新闻出版电影</t>
  </si>
  <si>
    <t>2070601</t>
  </si>
  <si>
    <t>2070602</t>
  </si>
  <si>
    <t>2070603</t>
  </si>
  <si>
    <t>2070604</t>
  </si>
  <si>
    <t xml:space="preserve">     新闻通讯</t>
  </si>
  <si>
    <t>2070605</t>
  </si>
  <si>
    <t>2070606</t>
  </si>
  <si>
    <t xml:space="preserve">     版权管理</t>
  </si>
  <si>
    <t>2070607</t>
  </si>
  <si>
    <t>2070699</t>
  </si>
  <si>
    <t xml:space="preserve">     其他新闻出版电影支出</t>
  </si>
  <si>
    <t>20708</t>
  </si>
  <si>
    <t>2070801</t>
  </si>
  <si>
    <t>2070802</t>
  </si>
  <si>
    <t>2070803</t>
  </si>
  <si>
    <t>2070804</t>
  </si>
  <si>
    <t xml:space="preserve">     广播</t>
  </si>
  <si>
    <t>2070805</t>
  </si>
  <si>
    <t xml:space="preserve">     电视</t>
  </si>
  <si>
    <t>2070806</t>
  </si>
  <si>
    <t xml:space="preserve">     监测监管</t>
  </si>
  <si>
    <t>2070807</t>
  </si>
  <si>
    <t xml:space="preserve">     传输发射</t>
  </si>
  <si>
    <t>2070808</t>
  </si>
  <si>
    <t xml:space="preserve">     广播电视事务</t>
  </si>
  <si>
    <t>2070899</t>
  </si>
  <si>
    <t xml:space="preserve">     其他广播电视支出</t>
  </si>
  <si>
    <t>20799</t>
  </si>
  <si>
    <t xml:space="preserve">   其他文化旅游体育与传媒支出</t>
  </si>
  <si>
    <t>2079902</t>
  </si>
  <si>
    <t xml:space="preserve">     宣传文化发展专项支出</t>
  </si>
  <si>
    <t>2079903</t>
  </si>
  <si>
    <t xml:space="preserve">     文化产业发展专项支出</t>
  </si>
  <si>
    <t>2079999</t>
  </si>
  <si>
    <t xml:space="preserve">     其他文化旅游体育与传媒支出</t>
  </si>
  <si>
    <t>20801</t>
  </si>
  <si>
    <t>2080101</t>
  </si>
  <si>
    <t>2080102</t>
  </si>
  <si>
    <t>2080103</t>
  </si>
  <si>
    <t>2080104</t>
  </si>
  <si>
    <t xml:space="preserve">     综合业务管理</t>
  </si>
  <si>
    <t>2080105</t>
  </si>
  <si>
    <t xml:space="preserve">     劳动保障监察</t>
  </si>
  <si>
    <t>2080106</t>
  </si>
  <si>
    <t xml:space="preserve">     就业管理事务</t>
  </si>
  <si>
    <t>2080107</t>
  </si>
  <si>
    <t xml:space="preserve">     社会保险业务管理事务</t>
  </si>
  <si>
    <t>2080108</t>
  </si>
  <si>
    <t>2080109</t>
  </si>
  <si>
    <t xml:space="preserve">     社会保险经办机构</t>
  </si>
  <si>
    <t>2080110</t>
  </si>
  <si>
    <t xml:space="preserve">     劳动关系和维权</t>
  </si>
  <si>
    <t>2080111</t>
  </si>
  <si>
    <t xml:space="preserve">     公共就业服务和职业技能鉴定机构</t>
  </si>
  <si>
    <t>2080112</t>
  </si>
  <si>
    <t xml:space="preserve">     劳动人事争议调解仲裁</t>
  </si>
  <si>
    <t>2080199</t>
  </si>
  <si>
    <t xml:space="preserve">     其他人力资源和社会保障管理事务支出</t>
  </si>
  <si>
    <t>20802</t>
  </si>
  <si>
    <t xml:space="preserve">   民政管理事务</t>
  </si>
  <si>
    <t>2080201</t>
  </si>
  <si>
    <t>2080202</t>
  </si>
  <si>
    <t>2080203</t>
  </si>
  <si>
    <t>2080206</t>
  </si>
  <si>
    <t xml:space="preserve">     社会组织管理</t>
  </si>
  <si>
    <t>2080207</t>
  </si>
  <si>
    <t xml:space="preserve">     行政区划和地名管理</t>
  </si>
  <si>
    <t>2080208</t>
  </si>
  <si>
    <t xml:space="preserve">     基层政权建设和社区治理</t>
  </si>
  <si>
    <t>2080299</t>
  </si>
  <si>
    <t xml:space="preserve">     其他民政管理事务支出</t>
  </si>
  <si>
    <t>20804</t>
  </si>
  <si>
    <t xml:space="preserve">   补充全国社会保障基金</t>
  </si>
  <si>
    <t>2080402</t>
  </si>
  <si>
    <t xml:space="preserve">     用一般公共预算补充基金</t>
  </si>
  <si>
    <t>20805</t>
  </si>
  <si>
    <t xml:space="preserve">   行政事业单位养老支出</t>
  </si>
  <si>
    <t>2080501</t>
  </si>
  <si>
    <t xml:space="preserve">     行政单位离退休</t>
  </si>
  <si>
    <t>2080502</t>
  </si>
  <si>
    <t xml:space="preserve">     事业单位离退休</t>
  </si>
  <si>
    <t>2080503</t>
  </si>
  <si>
    <t xml:space="preserve">     离退休人员管理机构</t>
  </si>
  <si>
    <t>2080505</t>
  </si>
  <si>
    <t>2080507</t>
  </si>
  <si>
    <t xml:space="preserve">     对机关事业单位职业年金的补助</t>
  </si>
  <si>
    <t>2080599</t>
  </si>
  <si>
    <t xml:space="preserve">     其他行政事业单位养老支出</t>
  </si>
  <si>
    <t>20806</t>
  </si>
  <si>
    <t xml:space="preserve">   企业改革补助</t>
  </si>
  <si>
    <t>2080601</t>
  </si>
  <si>
    <t xml:space="preserve">     企业关闭破产补助</t>
  </si>
  <si>
    <t>2080602</t>
  </si>
  <si>
    <t xml:space="preserve">     厂办大集体改革补助</t>
  </si>
  <si>
    <t>2080699</t>
  </si>
  <si>
    <t xml:space="preserve">     其他企业改革发展补助</t>
  </si>
  <si>
    <t>20807</t>
  </si>
  <si>
    <t xml:space="preserve">   就业补助</t>
  </si>
  <si>
    <t>2080701</t>
  </si>
  <si>
    <t xml:space="preserve">     就业创业服务补贴</t>
  </si>
  <si>
    <t>2080702</t>
  </si>
  <si>
    <t xml:space="preserve">     职业培训补贴</t>
  </si>
  <si>
    <t>2080704</t>
  </si>
  <si>
    <t xml:space="preserve">     社会保险补贴</t>
  </si>
  <si>
    <t>2080705</t>
  </si>
  <si>
    <t xml:space="preserve">     公益性岗位补贴</t>
  </si>
  <si>
    <t>2080709</t>
  </si>
  <si>
    <t xml:space="preserve">     职业技能鉴定补贴</t>
  </si>
  <si>
    <t>2080711</t>
  </si>
  <si>
    <t xml:space="preserve">     就业见习补贴</t>
  </si>
  <si>
    <t>2080712</t>
  </si>
  <si>
    <t xml:space="preserve">     高技能人才培养补助</t>
  </si>
  <si>
    <t>2080713</t>
  </si>
  <si>
    <t xml:space="preserve">     促进创业补贴</t>
  </si>
  <si>
    <t>2080799</t>
  </si>
  <si>
    <t xml:space="preserve">     其他就业补助支出</t>
  </si>
  <si>
    <t>20808</t>
  </si>
  <si>
    <t xml:space="preserve">   抚恤</t>
  </si>
  <si>
    <t>2080801</t>
  </si>
  <si>
    <t xml:space="preserve">     死亡抚恤</t>
  </si>
  <si>
    <t>2080802</t>
  </si>
  <si>
    <t xml:space="preserve">     伤残抚恤</t>
  </si>
  <si>
    <t>2080803</t>
  </si>
  <si>
    <t xml:space="preserve">     在乡复员、退伍军人生活补助</t>
  </si>
  <si>
    <t>2080804</t>
  </si>
  <si>
    <t xml:space="preserve">     优抚事业单位支出</t>
  </si>
  <si>
    <t>2080805</t>
  </si>
  <si>
    <t xml:space="preserve">     义务兵优待</t>
  </si>
  <si>
    <t>2080806</t>
  </si>
  <si>
    <t xml:space="preserve">     农村籍退役士兵老年生活补助</t>
  </si>
  <si>
    <t>2080899</t>
  </si>
  <si>
    <t xml:space="preserve">     其他优抚支出</t>
  </si>
  <si>
    <t>20809</t>
  </si>
  <si>
    <t xml:space="preserve">   退役安置</t>
  </si>
  <si>
    <t>2080901</t>
  </si>
  <si>
    <t xml:space="preserve">     退役士兵安置</t>
  </si>
  <si>
    <t>2080902</t>
  </si>
  <si>
    <t xml:space="preserve">     军队移交政府的离退休人员安置</t>
  </si>
  <si>
    <t>2080903</t>
  </si>
  <si>
    <t xml:space="preserve">     军队移交政府离退休干部管理机构</t>
  </si>
  <si>
    <t>2080904</t>
  </si>
  <si>
    <t xml:space="preserve">     退役士兵管理教育</t>
  </si>
  <si>
    <t>2080905</t>
  </si>
  <si>
    <t xml:space="preserve">     军队转业干部安置</t>
  </si>
  <si>
    <t>2080999</t>
  </si>
  <si>
    <t xml:space="preserve">     其他退役安置支出</t>
  </si>
  <si>
    <t>20810</t>
  </si>
  <si>
    <t xml:space="preserve">   社会福利</t>
  </si>
  <si>
    <t>2081001</t>
  </si>
  <si>
    <t xml:space="preserve">     儿童福利</t>
  </si>
  <si>
    <t>2081002</t>
  </si>
  <si>
    <t xml:space="preserve">     老年福利</t>
  </si>
  <si>
    <t>2081003</t>
  </si>
  <si>
    <t xml:space="preserve">     康复辅具</t>
  </si>
  <si>
    <t>2081004</t>
  </si>
  <si>
    <t xml:space="preserve">     殡葬</t>
  </si>
  <si>
    <t>2081005</t>
  </si>
  <si>
    <t xml:space="preserve">     社会福利事业单位</t>
  </si>
  <si>
    <t>2081006</t>
  </si>
  <si>
    <t xml:space="preserve">     养老服务</t>
  </si>
  <si>
    <t>2081099</t>
  </si>
  <si>
    <t xml:space="preserve">     其他社会福利支出</t>
  </si>
  <si>
    <t>20811</t>
  </si>
  <si>
    <t xml:space="preserve">   残疾人事业</t>
  </si>
  <si>
    <t>2081101</t>
  </si>
  <si>
    <t>2081102</t>
  </si>
  <si>
    <t>2081103</t>
  </si>
  <si>
    <t>2081104</t>
  </si>
  <si>
    <t>2081105</t>
  </si>
  <si>
    <t>2081106</t>
  </si>
  <si>
    <t>2081107</t>
  </si>
  <si>
    <t xml:space="preserve">     残疾人生活和护理补贴</t>
  </si>
  <si>
    <t>2081199</t>
  </si>
  <si>
    <t>20816</t>
  </si>
  <si>
    <t>2081601</t>
  </si>
  <si>
    <t>2081602</t>
  </si>
  <si>
    <t>2081603</t>
  </si>
  <si>
    <t>2081699</t>
  </si>
  <si>
    <t xml:space="preserve">     其他红十字事业支出</t>
  </si>
  <si>
    <t>20819</t>
  </si>
  <si>
    <t xml:space="preserve">   最低生活保障</t>
  </si>
  <si>
    <t>2081901</t>
  </si>
  <si>
    <t xml:space="preserve">     城市最低生活保障金支出</t>
  </si>
  <si>
    <t>2081902</t>
  </si>
  <si>
    <t xml:space="preserve">     农村最低生活保障金支出</t>
  </si>
  <si>
    <t>20820</t>
  </si>
  <si>
    <t xml:space="preserve">   临时救助</t>
  </si>
  <si>
    <t>2082001</t>
  </si>
  <si>
    <t xml:space="preserve">     临时救助支出</t>
  </si>
  <si>
    <t>2082002</t>
  </si>
  <si>
    <t xml:space="preserve">     流浪乞讨人员救助支出</t>
  </si>
  <si>
    <t>20821</t>
  </si>
  <si>
    <t xml:space="preserve">   特困人员救助供养</t>
  </si>
  <si>
    <t>2082101</t>
  </si>
  <si>
    <t xml:space="preserve">     城市特困人员救助供养支出</t>
  </si>
  <si>
    <t>2082102</t>
  </si>
  <si>
    <t xml:space="preserve">     农村特困人员救助供养支出</t>
  </si>
  <si>
    <t>20824</t>
  </si>
  <si>
    <t xml:space="preserve">   补充道路交通事故社会救助基金</t>
  </si>
  <si>
    <t>2082401</t>
  </si>
  <si>
    <t xml:space="preserve">     交强险增值税补助基金支出</t>
  </si>
  <si>
    <t>2082402</t>
  </si>
  <si>
    <t xml:space="preserve">     交强险罚款收入补助基金支出</t>
  </si>
  <si>
    <t>20825</t>
  </si>
  <si>
    <t xml:space="preserve">   其他生活救助</t>
  </si>
  <si>
    <t>2082501</t>
  </si>
  <si>
    <t xml:space="preserve">     其他城市生活救助</t>
  </si>
  <si>
    <t>2082502</t>
  </si>
  <si>
    <t xml:space="preserve">     其他农村生活救助</t>
  </si>
  <si>
    <t>20826</t>
  </si>
  <si>
    <t xml:space="preserve">   财政对基本养老保险基金的补助</t>
  </si>
  <si>
    <t>2082601</t>
  </si>
  <si>
    <t xml:space="preserve">     财政对企业职工基本养老保险基金的补助</t>
  </si>
  <si>
    <t>2082602</t>
  </si>
  <si>
    <t xml:space="preserve">     财政对城乡居民基本养老保险基金的补助</t>
  </si>
  <si>
    <t>2082699</t>
  </si>
  <si>
    <t xml:space="preserve">     财政对其他基本养老保险基金的补助</t>
  </si>
  <si>
    <t>20827</t>
  </si>
  <si>
    <t xml:space="preserve">   财政对其他社会保险基金的补助</t>
  </si>
  <si>
    <t>2082701</t>
  </si>
  <si>
    <t xml:space="preserve">     财政对失业保险基金的补助</t>
  </si>
  <si>
    <t>2082702</t>
  </si>
  <si>
    <t xml:space="preserve">     财政对工伤保险基金的补助</t>
  </si>
  <si>
    <t>2082703</t>
  </si>
  <si>
    <t xml:space="preserve">     财政对生育保险基金的补助</t>
  </si>
  <si>
    <t>2082799</t>
  </si>
  <si>
    <t xml:space="preserve">     其他财政对社会保险基金的补助</t>
  </si>
  <si>
    <t>20828</t>
  </si>
  <si>
    <t xml:space="preserve">   退役军人管理事务</t>
  </si>
  <si>
    <t>2082801</t>
  </si>
  <si>
    <t>2082802</t>
  </si>
  <si>
    <t>2082803</t>
  </si>
  <si>
    <t>2082804</t>
  </si>
  <si>
    <t xml:space="preserve">     拥军优属</t>
  </si>
  <si>
    <t>2082805</t>
  </si>
  <si>
    <t xml:space="preserve">     部队供应</t>
  </si>
  <si>
    <t>2082850</t>
  </si>
  <si>
    <t>2082899</t>
  </si>
  <si>
    <t>20830</t>
  </si>
  <si>
    <t xml:space="preserve">     财政代缴社会保险费支出</t>
  </si>
  <si>
    <t>2083001</t>
  </si>
  <si>
    <t xml:space="preserve">     财政代缴城乡居民基本养老保险费支出</t>
  </si>
  <si>
    <t>2083099</t>
  </si>
  <si>
    <t xml:space="preserve">     财政代缴其他社会保险费支出</t>
  </si>
  <si>
    <t>20899</t>
  </si>
  <si>
    <t xml:space="preserve">      其他社会保障和就业支出</t>
  </si>
  <si>
    <t>21001</t>
  </si>
  <si>
    <t xml:space="preserve">   卫生健康管理事务</t>
  </si>
  <si>
    <t>2100101</t>
  </si>
  <si>
    <t>2100102</t>
  </si>
  <si>
    <t>2100103</t>
  </si>
  <si>
    <t>2100199</t>
  </si>
  <si>
    <t>21002</t>
  </si>
  <si>
    <t>2100201</t>
  </si>
  <si>
    <t>2100202</t>
  </si>
  <si>
    <t>2100203</t>
  </si>
  <si>
    <t>2100204</t>
  </si>
  <si>
    <t xml:space="preserve">     职业病防治医院</t>
  </si>
  <si>
    <t>2100205</t>
  </si>
  <si>
    <t xml:space="preserve">     精神病医院</t>
  </si>
  <si>
    <t>2100206</t>
  </si>
  <si>
    <t xml:space="preserve">     妇幼保健医院</t>
  </si>
  <si>
    <t>2100207</t>
  </si>
  <si>
    <t xml:space="preserve">     儿童医院</t>
  </si>
  <si>
    <t>2100208</t>
  </si>
  <si>
    <t>2100209</t>
  </si>
  <si>
    <t xml:space="preserve">     福利医院</t>
  </si>
  <si>
    <t>2100210</t>
  </si>
  <si>
    <t>2100211</t>
  </si>
  <si>
    <t xml:space="preserve">     处理医疗欠费</t>
  </si>
  <si>
    <t>2100212</t>
  </si>
  <si>
    <t xml:space="preserve">     康复医院</t>
  </si>
  <si>
    <t>2100299</t>
  </si>
  <si>
    <t xml:space="preserve">     其他公立医院支出</t>
  </si>
  <si>
    <t>21003</t>
  </si>
  <si>
    <t xml:space="preserve">   基层医疗卫生机构</t>
  </si>
  <si>
    <t>2100301</t>
  </si>
  <si>
    <t xml:space="preserve">     城市社区卫生机构</t>
  </si>
  <si>
    <t>2100302</t>
  </si>
  <si>
    <t xml:space="preserve">     乡镇卫生院</t>
  </si>
  <si>
    <t>2100399</t>
  </si>
  <si>
    <t xml:space="preserve">     其他基层医疗卫生机构支出</t>
  </si>
  <si>
    <t>21004</t>
  </si>
  <si>
    <t xml:space="preserve">   公共卫生</t>
  </si>
  <si>
    <t>2100401</t>
  </si>
  <si>
    <t xml:space="preserve">     疾病预防控制机构</t>
  </si>
  <si>
    <t>2100402</t>
  </si>
  <si>
    <t xml:space="preserve">     卫生监督机构</t>
  </si>
  <si>
    <t>2100403</t>
  </si>
  <si>
    <t xml:space="preserve">     妇幼保健机构</t>
  </si>
  <si>
    <t>2100404</t>
  </si>
  <si>
    <t xml:space="preserve">     精神卫生机构</t>
  </si>
  <si>
    <t>2100405</t>
  </si>
  <si>
    <t xml:space="preserve">     应急救治机构</t>
  </si>
  <si>
    <t>2100406</t>
  </si>
  <si>
    <t xml:space="preserve">     采供血机构</t>
  </si>
  <si>
    <t>2100407</t>
  </si>
  <si>
    <t xml:space="preserve">     其他专业公共卫生机构</t>
  </si>
  <si>
    <t>2100408</t>
  </si>
  <si>
    <t xml:space="preserve">     基本公共卫生服务</t>
  </si>
  <si>
    <t>2100409</t>
  </si>
  <si>
    <t xml:space="preserve">     重大公共卫生服务</t>
  </si>
  <si>
    <t>2100410</t>
  </si>
  <si>
    <t xml:space="preserve">     突发公共卫生事件应急处理</t>
  </si>
  <si>
    <t>2100499</t>
  </si>
  <si>
    <t xml:space="preserve">     其他公共卫生支出</t>
  </si>
  <si>
    <t>21006</t>
  </si>
  <si>
    <t xml:space="preserve">   中医药</t>
  </si>
  <si>
    <t>2100601</t>
  </si>
  <si>
    <t xml:space="preserve">     中医（民族医）药专项</t>
  </si>
  <si>
    <t>2100699</t>
  </si>
  <si>
    <t xml:space="preserve">     其他中医药支出</t>
  </si>
  <si>
    <t>21007</t>
  </si>
  <si>
    <t xml:space="preserve">   计划生育事务</t>
  </si>
  <si>
    <t>2100716</t>
  </si>
  <si>
    <t xml:space="preserve">     计划生育机构</t>
  </si>
  <si>
    <t>2100717</t>
  </si>
  <si>
    <t xml:space="preserve">     计划生育服务</t>
  </si>
  <si>
    <t>2100799</t>
  </si>
  <si>
    <t xml:space="preserve">     其他计划生育事务支出</t>
  </si>
  <si>
    <t>21011</t>
  </si>
  <si>
    <t>2101101</t>
  </si>
  <si>
    <t>2101102</t>
  </si>
  <si>
    <t>2101103</t>
  </si>
  <si>
    <t xml:space="preserve">     公务员医疗补助</t>
  </si>
  <si>
    <t>2101199</t>
  </si>
  <si>
    <t xml:space="preserve">     其他行政事业单位医疗支出</t>
  </si>
  <si>
    <t>21012</t>
  </si>
  <si>
    <t>2101201</t>
  </si>
  <si>
    <t xml:space="preserve">     财政对职工基本医疗保险基金的补助</t>
  </si>
  <si>
    <t>2101202</t>
  </si>
  <si>
    <t>2101299</t>
  </si>
  <si>
    <t xml:space="preserve">     财政对其他基本医疗保险基金的补助</t>
  </si>
  <si>
    <t>21013</t>
  </si>
  <si>
    <t xml:space="preserve">   医疗救助</t>
  </si>
  <si>
    <t>2101301</t>
  </si>
  <si>
    <t xml:space="preserve">     城乡医疗救助</t>
  </si>
  <si>
    <t>2101302</t>
  </si>
  <si>
    <t xml:space="preserve">     疾病应急救助</t>
  </si>
  <si>
    <t>2101399</t>
  </si>
  <si>
    <t xml:space="preserve">     其他医疗救助支出</t>
  </si>
  <si>
    <t>21014</t>
  </si>
  <si>
    <t xml:space="preserve">   优抚对象医疗</t>
  </si>
  <si>
    <t>2101401</t>
  </si>
  <si>
    <t xml:space="preserve">     优抚对象医疗补助</t>
  </si>
  <si>
    <t>2101499</t>
  </si>
  <si>
    <t xml:space="preserve">     其他优抚对象医疗支出</t>
  </si>
  <si>
    <t>21015</t>
  </si>
  <si>
    <t xml:space="preserve">   医疗保障管理事务</t>
  </si>
  <si>
    <t>2101501</t>
  </si>
  <si>
    <t>2101502</t>
  </si>
  <si>
    <t>2101503</t>
  </si>
  <si>
    <t>2101504</t>
  </si>
  <si>
    <t>2101505</t>
  </si>
  <si>
    <t xml:space="preserve">     医疗保障政策管理</t>
  </si>
  <si>
    <t>2101506</t>
  </si>
  <si>
    <t xml:space="preserve">     医疗保障经办事务</t>
  </si>
  <si>
    <t>2101550</t>
  </si>
  <si>
    <t>2101599</t>
  </si>
  <si>
    <t xml:space="preserve">     其他医疗保障管理事务支出</t>
  </si>
  <si>
    <t>21016</t>
  </si>
  <si>
    <t xml:space="preserve">   老龄卫生健康事务</t>
  </si>
  <si>
    <t>2101601</t>
  </si>
  <si>
    <t xml:space="preserve">     老龄卫生健康事务</t>
  </si>
  <si>
    <t>21099</t>
  </si>
  <si>
    <t xml:space="preserve">   其他卫生健康支出</t>
  </si>
  <si>
    <t xml:space="preserve">     其他卫生健康支出</t>
  </si>
  <si>
    <t>21101</t>
  </si>
  <si>
    <t xml:space="preserve">   环境保护管理事务</t>
  </si>
  <si>
    <t>2110101</t>
  </si>
  <si>
    <t>2110102</t>
  </si>
  <si>
    <t>2110103</t>
  </si>
  <si>
    <t>2110104</t>
  </si>
  <si>
    <t xml:space="preserve">     生态环境保护宣传</t>
  </si>
  <si>
    <t>2110105</t>
  </si>
  <si>
    <t xml:space="preserve">     环境保护法规、规划及标准</t>
  </si>
  <si>
    <t>2110106</t>
  </si>
  <si>
    <t xml:space="preserve">     生态环境国际合作及履约</t>
  </si>
  <si>
    <t>2110107</t>
  </si>
  <si>
    <t xml:space="preserve">     生态环境保护行政许可</t>
  </si>
  <si>
    <t>2110108</t>
  </si>
  <si>
    <t xml:space="preserve">     应对气候变化管理事务</t>
  </si>
  <si>
    <t>2110199</t>
  </si>
  <si>
    <t xml:space="preserve">     其他环境保护管理事务支出</t>
  </si>
  <si>
    <t>21102</t>
  </si>
  <si>
    <t xml:space="preserve">   环境监测与监察</t>
  </si>
  <si>
    <t>2110203</t>
  </si>
  <si>
    <t xml:space="preserve">     建设项目环评审查与监督</t>
  </si>
  <si>
    <t>2110204</t>
  </si>
  <si>
    <t xml:space="preserve">     核与辐射安全监督</t>
  </si>
  <si>
    <t>2110299</t>
  </si>
  <si>
    <t xml:space="preserve">     其他环境监测与监察支出</t>
  </si>
  <si>
    <t>21103</t>
  </si>
  <si>
    <t xml:space="preserve">   污染防治</t>
  </si>
  <si>
    <t>2110301</t>
  </si>
  <si>
    <t xml:space="preserve">     大气</t>
  </si>
  <si>
    <t>2110302</t>
  </si>
  <si>
    <t xml:space="preserve">     水体</t>
  </si>
  <si>
    <t>2110303</t>
  </si>
  <si>
    <t xml:space="preserve">     噪声</t>
  </si>
  <si>
    <t>2110304</t>
  </si>
  <si>
    <t xml:space="preserve">     固体废弃物与化学品</t>
  </si>
  <si>
    <t>2110305</t>
  </si>
  <si>
    <t xml:space="preserve">     放射源和放射性废物监管</t>
  </si>
  <si>
    <t>2110306</t>
  </si>
  <si>
    <t xml:space="preserve">     辐射</t>
  </si>
  <si>
    <t>2110307</t>
  </si>
  <si>
    <t xml:space="preserve">     土壤</t>
  </si>
  <si>
    <t>2110399</t>
  </si>
  <si>
    <t xml:space="preserve">     其他污染防治支出</t>
  </si>
  <si>
    <t>21104</t>
  </si>
  <si>
    <t xml:space="preserve">   自然生态保护</t>
  </si>
  <si>
    <t>2110401</t>
  </si>
  <si>
    <t xml:space="preserve">     生态保护</t>
  </si>
  <si>
    <t>2110402</t>
  </si>
  <si>
    <t xml:space="preserve">     农村环境保护</t>
  </si>
  <si>
    <t>2110404</t>
  </si>
  <si>
    <t xml:space="preserve">     生物及物种资源保护</t>
  </si>
  <si>
    <t>2110499</t>
  </si>
  <si>
    <t xml:space="preserve">     其他自然生态保护支出</t>
  </si>
  <si>
    <t>21105</t>
  </si>
  <si>
    <t xml:space="preserve">   天然林保护</t>
  </si>
  <si>
    <t>2110501</t>
  </si>
  <si>
    <t xml:space="preserve">     森林管护</t>
  </si>
  <si>
    <t>2110502</t>
  </si>
  <si>
    <t xml:space="preserve">     社会保险补助</t>
  </si>
  <si>
    <t>2110503</t>
  </si>
  <si>
    <t xml:space="preserve">     政策性社会性支出补助</t>
  </si>
  <si>
    <t>2110506</t>
  </si>
  <si>
    <t xml:space="preserve">     天然林保护工程建设</t>
  </si>
  <si>
    <t>2110507</t>
  </si>
  <si>
    <t xml:space="preserve">     停伐补助</t>
  </si>
  <si>
    <t>2110599</t>
  </si>
  <si>
    <t xml:space="preserve">     其他天然林保护支出</t>
  </si>
  <si>
    <t>21106</t>
  </si>
  <si>
    <t xml:space="preserve">   退耕还林还草</t>
  </si>
  <si>
    <t>2110602</t>
  </si>
  <si>
    <t xml:space="preserve">     退耕现金</t>
  </si>
  <si>
    <t>2110603</t>
  </si>
  <si>
    <t xml:space="preserve">     退耕还林粮食折现补贴</t>
  </si>
  <si>
    <t>2110604</t>
  </si>
  <si>
    <t xml:space="preserve">     退耕还林粮食费用补贴</t>
  </si>
  <si>
    <t>2110605</t>
  </si>
  <si>
    <t xml:space="preserve">     退耕还林工程建设</t>
  </si>
  <si>
    <t>2110699</t>
  </si>
  <si>
    <t xml:space="preserve">     其他退耕还林还草支出</t>
  </si>
  <si>
    <t>21107</t>
  </si>
  <si>
    <t xml:space="preserve">   风沙荒漠治理</t>
  </si>
  <si>
    <t>2110704</t>
  </si>
  <si>
    <t xml:space="preserve">     京津风沙源治理工程建设</t>
  </si>
  <si>
    <t>2110799</t>
  </si>
  <si>
    <t xml:space="preserve">     其他风沙荒漠治理支出</t>
  </si>
  <si>
    <t>21108</t>
  </si>
  <si>
    <t xml:space="preserve">   退牧还草</t>
  </si>
  <si>
    <t>2110804</t>
  </si>
  <si>
    <t xml:space="preserve">     退牧还草工程建设</t>
  </si>
  <si>
    <t>2110899</t>
  </si>
  <si>
    <t xml:space="preserve">     其他退牧还草支出</t>
  </si>
  <si>
    <t>21109</t>
  </si>
  <si>
    <t xml:space="preserve">   已垦草原退耕还草</t>
  </si>
  <si>
    <t xml:space="preserve">     已垦草原退耕还草</t>
  </si>
  <si>
    <t>21110</t>
  </si>
  <si>
    <t xml:space="preserve">   能源节约利用</t>
  </si>
  <si>
    <t xml:space="preserve">     能源节约利用</t>
  </si>
  <si>
    <t>21111</t>
  </si>
  <si>
    <t>2111101</t>
  </si>
  <si>
    <t>2111102</t>
  </si>
  <si>
    <t>2111103</t>
  </si>
  <si>
    <t xml:space="preserve">     减排专项支出</t>
  </si>
  <si>
    <t>2111104</t>
  </si>
  <si>
    <t xml:space="preserve">     清洁生产专项支出</t>
  </si>
  <si>
    <t>2111199</t>
  </si>
  <si>
    <t xml:space="preserve">     其他污染减排支出</t>
  </si>
  <si>
    <t>21112</t>
  </si>
  <si>
    <t xml:space="preserve">   可再生能源</t>
  </si>
  <si>
    <t>2111201</t>
  </si>
  <si>
    <t xml:space="preserve">     可再生能源</t>
  </si>
  <si>
    <t>21113</t>
  </si>
  <si>
    <t xml:space="preserve">   循环经济</t>
  </si>
  <si>
    <t>2111301</t>
  </si>
  <si>
    <t xml:space="preserve">     循环经济</t>
  </si>
  <si>
    <t>21114</t>
  </si>
  <si>
    <t>2111401</t>
  </si>
  <si>
    <t>2111402</t>
  </si>
  <si>
    <t>2111403</t>
  </si>
  <si>
    <t>2111404</t>
  </si>
  <si>
    <t xml:space="preserve">     能源预测预警</t>
  </si>
  <si>
    <t>2111405</t>
  </si>
  <si>
    <t xml:space="preserve">     能源战略规划与实施</t>
  </si>
  <si>
    <t>2111406</t>
  </si>
  <si>
    <t xml:space="preserve">     能源科技装备</t>
  </si>
  <si>
    <t>2111407</t>
  </si>
  <si>
    <t xml:space="preserve">     能源行业管理</t>
  </si>
  <si>
    <t>2111408</t>
  </si>
  <si>
    <t xml:space="preserve">     能源管理</t>
  </si>
  <si>
    <t>2111409</t>
  </si>
  <si>
    <t xml:space="preserve">     石油储备发展管理</t>
  </si>
  <si>
    <t>2111410</t>
  </si>
  <si>
    <t xml:space="preserve">     能源调查</t>
  </si>
  <si>
    <t>2111411</t>
  </si>
  <si>
    <t>2111413</t>
  </si>
  <si>
    <t xml:space="preserve">     农村电网建设</t>
  </si>
  <si>
    <t>2111450</t>
  </si>
  <si>
    <t>2111499</t>
  </si>
  <si>
    <t xml:space="preserve">     其他能源管理事务支出</t>
  </si>
  <si>
    <t>21199</t>
  </si>
  <si>
    <t xml:space="preserve">   其他节能环保支出</t>
  </si>
  <si>
    <t>2119999</t>
  </si>
  <si>
    <t>21201</t>
  </si>
  <si>
    <t>2120101</t>
  </si>
  <si>
    <t>2120102</t>
  </si>
  <si>
    <t>2120103</t>
  </si>
  <si>
    <t>2120104</t>
  </si>
  <si>
    <t xml:space="preserve">     城管执法</t>
  </si>
  <si>
    <t>2120105</t>
  </si>
  <si>
    <t xml:space="preserve">     工程建设标准规范编制与监管</t>
  </si>
  <si>
    <t>2120106</t>
  </si>
  <si>
    <t xml:space="preserve">     工程建设管理</t>
  </si>
  <si>
    <t>2120107</t>
  </si>
  <si>
    <t xml:space="preserve">     市政公用行业市场监管</t>
  </si>
  <si>
    <t>2120109</t>
  </si>
  <si>
    <t xml:space="preserve">     住宅建设与房地产市场监管</t>
  </si>
  <si>
    <t>2120110</t>
  </si>
  <si>
    <t xml:space="preserve">     执业资格注册、资质审查</t>
  </si>
  <si>
    <t>2120199</t>
  </si>
  <si>
    <t xml:space="preserve">     其他城乡社区管理事务支出</t>
  </si>
  <si>
    <t>21202</t>
  </si>
  <si>
    <t xml:space="preserve">   城乡社区规划与管理</t>
  </si>
  <si>
    <t xml:space="preserve">     城乡社区规划与管理</t>
  </si>
  <si>
    <t>21203</t>
  </si>
  <si>
    <t xml:space="preserve">   城乡社区公共设施</t>
  </si>
  <si>
    <t>2120303</t>
  </si>
  <si>
    <t xml:space="preserve">     小城镇基础设施建设</t>
  </si>
  <si>
    <t>2120399</t>
  </si>
  <si>
    <t xml:space="preserve">     其他城乡社区公共设施支出</t>
  </si>
  <si>
    <t>21205</t>
  </si>
  <si>
    <t xml:space="preserve">     城乡社区环境卫生</t>
  </si>
  <si>
    <t>21206</t>
  </si>
  <si>
    <t xml:space="preserve">     建设市场管理与监督</t>
  </si>
  <si>
    <t>21299</t>
  </si>
  <si>
    <t xml:space="preserve">     其他城乡社区支出</t>
  </si>
  <si>
    <t>21301</t>
  </si>
  <si>
    <t xml:space="preserve">   农业农村</t>
  </si>
  <si>
    <t>2130101</t>
  </si>
  <si>
    <t>2130102</t>
  </si>
  <si>
    <t>2130103</t>
  </si>
  <si>
    <t>2130104</t>
  </si>
  <si>
    <t>2130105</t>
  </si>
  <si>
    <t>2130106</t>
  </si>
  <si>
    <t>2130108</t>
  </si>
  <si>
    <t>2130109</t>
  </si>
  <si>
    <t>2130110</t>
  </si>
  <si>
    <t>2130111</t>
  </si>
  <si>
    <t>2130112</t>
  </si>
  <si>
    <t xml:space="preserve">     行业业务管理</t>
  </si>
  <si>
    <t>2130114</t>
  </si>
  <si>
    <t xml:space="preserve">     对外交流与合作</t>
  </si>
  <si>
    <t>2130119</t>
  </si>
  <si>
    <t xml:space="preserve">     防灾救灾</t>
  </si>
  <si>
    <t>2130120</t>
  </si>
  <si>
    <t xml:space="preserve">     稳定农民收入补贴</t>
  </si>
  <si>
    <t>2130121</t>
  </si>
  <si>
    <t xml:space="preserve">     农业结构调整补贴</t>
  </si>
  <si>
    <t>2130122</t>
  </si>
  <si>
    <t xml:space="preserve">     农业生产发展</t>
  </si>
  <si>
    <t>2130124</t>
  </si>
  <si>
    <t xml:space="preserve">     农村合作经济</t>
  </si>
  <si>
    <t>2130125</t>
  </si>
  <si>
    <t xml:space="preserve">     农产品加工与促销</t>
  </si>
  <si>
    <t>2130126</t>
  </si>
  <si>
    <t xml:space="preserve">     农村社会事业</t>
  </si>
  <si>
    <t>2130135</t>
  </si>
  <si>
    <t xml:space="preserve">     农业资源保护修复与利用</t>
  </si>
  <si>
    <t>2130142</t>
  </si>
  <si>
    <t xml:space="preserve">     农村道路建设</t>
  </si>
  <si>
    <t>2130148</t>
  </si>
  <si>
    <t xml:space="preserve">     成品油价格改革对渔业的补贴</t>
  </si>
  <si>
    <t>2130152</t>
  </si>
  <si>
    <t xml:space="preserve">     对高校毕业生到基层任职补助</t>
  </si>
  <si>
    <t>2130153</t>
  </si>
  <si>
    <t xml:space="preserve">     农田建设</t>
  </si>
  <si>
    <t>2130199</t>
  </si>
  <si>
    <t xml:space="preserve">     其他农业农村支出</t>
  </si>
  <si>
    <t>21302</t>
  </si>
  <si>
    <t xml:space="preserve">   林业和草原</t>
  </si>
  <si>
    <t>2130201</t>
  </si>
  <si>
    <t>2130202</t>
  </si>
  <si>
    <t>2130203</t>
  </si>
  <si>
    <t>2130204</t>
  </si>
  <si>
    <t xml:space="preserve">     事业机构</t>
  </si>
  <si>
    <t>2130205</t>
  </si>
  <si>
    <t xml:space="preserve">     森林资源培育</t>
  </si>
  <si>
    <t>2130206</t>
  </si>
  <si>
    <t xml:space="preserve">     技术推广与转化</t>
  </si>
  <si>
    <t>2130207</t>
  </si>
  <si>
    <t xml:space="preserve">     森林资源管理</t>
  </si>
  <si>
    <t>2130209</t>
  </si>
  <si>
    <t xml:space="preserve">     森林生态效益补偿</t>
  </si>
  <si>
    <t>2130210</t>
  </si>
  <si>
    <t xml:space="preserve">     自然保护区等管理</t>
  </si>
  <si>
    <t>2130211</t>
  </si>
  <si>
    <t xml:space="preserve">     动植物保护</t>
  </si>
  <si>
    <t>2130212</t>
  </si>
  <si>
    <t xml:space="preserve">     湿地保护</t>
  </si>
  <si>
    <t>2130213</t>
  </si>
  <si>
    <t xml:space="preserve">     执法与监督</t>
  </si>
  <si>
    <t>2130217</t>
  </si>
  <si>
    <t xml:space="preserve">     防沙治沙</t>
  </si>
  <si>
    <t>2130220</t>
  </si>
  <si>
    <t xml:space="preserve">     对外合作与交流</t>
  </si>
  <si>
    <t>2130221</t>
  </si>
  <si>
    <t xml:space="preserve">     产业化管理</t>
  </si>
  <si>
    <t>2130223</t>
  </si>
  <si>
    <t xml:space="preserve">     信息管理</t>
  </si>
  <si>
    <t>2130226</t>
  </si>
  <si>
    <t xml:space="preserve">     林区公共支出</t>
  </si>
  <si>
    <t>2130227</t>
  </si>
  <si>
    <t xml:space="preserve">     贷款贴息</t>
  </si>
  <si>
    <t>2130232</t>
  </si>
  <si>
    <t xml:space="preserve">     成品油价格改革对林业的补贴</t>
  </si>
  <si>
    <t>2130234</t>
  </si>
  <si>
    <t xml:space="preserve">     林业草原防灾减灾</t>
  </si>
  <si>
    <t>2130235</t>
  </si>
  <si>
    <t xml:space="preserve">     国家公园</t>
  </si>
  <si>
    <t>2130236</t>
  </si>
  <si>
    <t>2130237</t>
  </si>
  <si>
    <t>2130299</t>
  </si>
  <si>
    <t>21303</t>
  </si>
  <si>
    <t xml:space="preserve">   水利</t>
  </si>
  <si>
    <t>2130301</t>
  </si>
  <si>
    <t>2130302</t>
  </si>
  <si>
    <t>2130303</t>
  </si>
  <si>
    <t>2130304</t>
  </si>
  <si>
    <t xml:space="preserve">     水利行业业务管理</t>
  </si>
  <si>
    <t>2130305</t>
  </si>
  <si>
    <t xml:space="preserve">     水利工程建设</t>
  </si>
  <si>
    <t>2130306</t>
  </si>
  <si>
    <t xml:space="preserve">     水利工程运行与维护</t>
  </si>
  <si>
    <t>2130307</t>
  </si>
  <si>
    <t xml:space="preserve">     长江黄河等流域管理</t>
  </si>
  <si>
    <t>2130308</t>
  </si>
  <si>
    <t xml:space="preserve">     水利前期工作</t>
  </si>
  <si>
    <t>2130309</t>
  </si>
  <si>
    <t xml:space="preserve">     水利执法监督</t>
  </si>
  <si>
    <t>2130310</t>
  </si>
  <si>
    <t xml:space="preserve">     水土保持</t>
  </si>
  <si>
    <t>2130311</t>
  </si>
  <si>
    <t xml:space="preserve">     水资源节约管理与保护</t>
  </si>
  <si>
    <t>2130312</t>
  </si>
  <si>
    <t xml:space="preserve">     水质监测</t>
  </si>
  <si>
    <t>2130313</t>
  </si>
  <si>
    <t xml:space="preserve">     水文测报</t>
  </si>
  <si>
    <t>2130314</t>
  </si>
  <si>
    <t xml:space="preserve">     防汛</t>
  </si>
  <si>
    <t>2130315</t>
  </si>
  <si>
    <t xml:space="preserve">     抗旱</t>
  </si>
  <si>
    <t>2130316</t>
  </si>
  <si>
    <t xml:space="preserve">     农村水利</t>
  </si>
  <si>
    <t>2130317</t>
  </si>
  <si>
    <t xml:space="preserve">     水利技术推广</t>
  </si>
  <si>
    <t>2130318</t>
  </si>
  <si>
    <t xml:space="preserve">     国际河流治理与管理</t>
  </si>
  <si>
    <t>2130319</t>
  </si>
  <si>
    <t xml:space="preserve">     江河湖库水系综合整治</t>
  </si>
  <si>
    <t>2130321</t>
  </si>
  <si>
    <t xml:space="preserve">     大中型水库移民后期扶持专项支出</t>
  </si>
  <si>
    <t>2130322</t>
  </si>
  <si>
    <t xml:space="preserve">     水利安全监督</t>
  </si>
  <si>
    <t>2130333</t>
  </si>
  <si>
    <t>2130334</t>
  </si>
  <si>
    <t xml:space="preserve">     水利建设征地及移民支出</t>
  </si>
  <si>
    <t>2130335</t>
  </si>
  <si>
    <t xml:space="preserve">     农村人畜饮水</t>
  </si>
  <si>
    <t>2130336</t>
  </si>
  <si>
    <t xml:space="preserve">     南水北调工程建设</t>
  </si>
  <si>
    <t>2130337</t>
  </si>
  <si>
    <t xml:space="preserve">     南水北调工程管理</t>
  </si>
  <si>
    <t>2130399</t>
  </si>
  <si>
    <t xml:space="preserve">     其他水利支出</t>
  </si>
  <si>
    <t xml:space="preserve">   扶贫</t>
  </si>
  <si>
    <t>2130501</t>
  </si>
  <si>
    <t>2130502</t>
  </si>
  <si>
    <t>2130503</t>
  </si>
  <si>
    <t>2130504</t>
  </si>
  <si>
    <t xml:space="preserve">     农村基础设施建设</t>
  </si>
  <si>
    <t>2130505</t>
  </si>
  <si>
    <t xml:space="preserve">     生产发展</t>
  </si>
  <si>
    <t>2130506</t>
  </si>
  <si>
    <t xml:space="preserve">     社会发展</t>
  </si>
  <si>
    <t>2130507</t>
  </si>
  <si>
    <t xml:space="preserve">     扶贫贷款奖补和贴息</t>
  </si>
  <si>
    <t>2130508</t>
  </si>
  <si>
    <t xml:space="preserve">     “三西”农业建设专项补助</t>
  </si>
  <si>
    <t>2130550</t>
  </si>
  <si>
    <t>2130599</t>
  </si>
  <si>
    <t>21307</t>
  </si>
  <si>
    <t xml:space="preserve">   农村综合改革</t>
  </si>
  <si>
    <t>2130701</t>
  </si>
  <si>
    <t xml:space="preserve">     对村级公益事业建设的补助</t>
  </si>
  <si>
    <t>2130704</t>
  </si>
  <si>
    <t xml:space="preserve">     国有农场办社会职能改革补助</t>
  </si>
  <si>
    <t>2130705</t>
  </si>
  <si>
    <t xml:space="preserve">     对村民委员会和村党支部的补助</t>
  </si>
  <si>
    <t>2130706</t>
  </si>
  <si>
    <t xml:space="preserve">     对村集体经济组织的补助</t>
  </si>
  <si>
    <t>2130707</t>
  </si>
  <si>
    <t xml:space="preserve">     农村综合改革示范试点补助</t>
  </si>
  <si>
    <t>2130799</t>
  </si>
  <si>
    <t xml:space="preserve">     其他农村综合改革支出</t>
  </si>
  <si>
    <t>21308</t>
  </si>
  <si>
    <t xml:space="preserve">   普惠金融发展支出</t>
  </si>
  <si>
    <t>2130801</t>
  </si>
  <si>
    <t xml:space="preserve">     支持农村金融机构</t>
  </si>
  <si>
    <t>2130802</t>
  </si>
  <si>
    <t xml:space="preserve">     涉农贷款增量奖励</t>
  </si>
  <si>
    <t>2130803</t>
  </si>
  <si>
    <t xml:space="preserve">     农业保险保费补贴</t>
  </si>
  <si>
    <t>2130804</t>
  </si>
  <si>
    <t xml:space="preserve">     创业担保贷款贴息</t>
  </si>
  <si>
    <t>2130805</t>
  </si>
  <si>
    <t xml:space="preserve">     补充创业担保贷款基金</t>
  </si>
  <si>
    <t>2130899</t>
  </si>
  <si>
    <t xml:space="preserve">     其他普惠金融发展支出</t>
  </si>
  <si>
    <t>21309</t>
  </si>
  <si>
    <t xml:space="preserve">   目标价格补贴</t>
  </si>
  <si>
    <t>2130901</t>
  </si>
  <si>
    <t xml:space="preserve">     棉花目标价格补贴</t>
  </si>
  <si>
    <t>2130999</t>
  </si>
  <si>
    <t xml:space="preserve">     其他目标价格补贴</t>
  </si>
  <si>
    <t>21399</t>
  </si>
  <si>
    <t xml:space="preserve">   其他农林水支出</t>
  </si>
  <si>
    <t>2139901</t>
  </si>
  <si>
    <t xml:space="preserve">     化解其他公益性乡村债务支出</t>
  </si>
  <si>
    <t>2139999</t>
  </si>
  <si>
    <t xml:space="preserve">     其他农林水支出</t>
  </si>
  <si>
    <t>21401</t>
  </si>
  <si>
    <t xml:space="preserve">   公路水路运输</t>
  </si>
  <si>
    <t>2140101</t>
  </si>
  <si>
    <t>2140102</t>
  </si>
  <si>
    <t>2140103</t>
  </si>
  <si>
    <t>2140104</t>
  </si>
  <si>
    <t xml:space="preserve">     公路建设</t>
  </si>
  <si>
    <t>2140106</t>
  </si>
  <si>
    <t xml:space="preserve">     公路养护</t>
  </si>
  <si>
    <t>2140109</t>
  </si>
  <si>
    <t xml:space="preserve">     交通运输信息化建设</t>
  </si>
  <si>
    <t>2140110</t>
  </si>
  <si>
    <t xml:space="preserve">     公路和运输安全</t>
  </si>
  <si>
    <t>2140111</t>
  </si>
  <si>
    <t xml:space="preserve">     公路还贷专项</t>
  </si>
  <si>
    <t>2140112</t>
  </si>
  <si>
    <t xml:space="preserve">     公路运输管理</t>
  </si>
  <si>
    <t>2140114</t>
  </si>
  <si>
    <t xml:space="preserve">     公路和运输技术标准化建设</t>
  </si>
  <si>
    <t>2140122</t>
  </si>
  <si>
    <t xml:space="preserve">     港口设施</t>
  </si>
  <si>
    <t>2140123</t>
  </si>
  <si>
    <t xml:space="preserve">     航道维护</t>
  </si>
  <si>
    <t>2140127</t>
  </si>
  <si>
    <t xml:space="preserve">     船舶检验</t>
  </si>
  <si>
    <t>2140128</t>
  </si>
  <si>
    <t xml:space="preserve">     救助打捞</t>
  </si>
  <si>
    <t>2140129</t>
  </si>
  <si>
    <t xml:space="preserve">     内河运输</t>
  </si>
  <si>
    <t>2140130</t>
  </si>
  <si>
    <t xml:space="preserve">     远洋运输</t>
  </si>
  <si>
    <t>2140131</t>
  </si>
  <si>
    <t xml:space="preserve">     海事管理</t>
  </si>
  <si>
    <t>2140133</t>
  </si>
  <si>
    <t xml:space="preserve">     航标事业发展支出</t>
  </si>
  <si>
    <t>2140136</t>
  </si>
  <si>
    <t xml:space="preserve">     水路运输管理支出</t>
  </si>
  <si>
    <t>2140138</t>
  </si>
  <si>
    <t xml:space="preserve">     口岸建设</t>
  </si>
  <si>
    <t>2140139</t>
  </si>
  <si>
    <t xml:space="preserve">     取消政府还贷二级公路收费专项支出</t>
  </si>
  <si>
    <t>2140199</t>
  </si>
  <si>
    <t xml:space="preserve">     其他公路水路运输支出</t>
  </si>
  <si>
    <t>21402</t>
  </si>
  <si>
    <t xml:space="preserve">   铁路运输</t>
  </si>
  <si>
    <t>2140201</t>
  </si>
  <si>
    <t>2140202</t>
  </si>
  <si>
    <t>2140203</t>
  </si>
  <si>
    <t>2140204</t>
  </si>
  <si>
    <t xml:space="preserve">     铁路路网建设</t>
  </si>
  <si>
    <t>2140205</t>
  </si>
  <si>
    <t xml:space="preserve">     铁路还贷专项</t>
  </si>
  <si>
    <t>2140206</t>
  </si>
  <si>
    <t xml:space="preserve">     铁路安全</t>
  </si>
  <si>
    <t>2140207</t>
  </si>
  <si>
    <t xml:space="preserve">     铁路专项运输</t>
  </si>
  <si>
    <t>2140208</t>
  </si>
  <si>
    <t xml:space="preserve">     行业监管</t>
  </si>
  <si>
    <t>2140299</t>
  </si>
  <si>
    <t xml:space="preserve">     其他铁路运输支出</t>
  </si>
  <si>
    <t>21403</t>
  </si>
  <si>
    <t xml:space="preserve">   民用航空运输</t>
  </si>
  <si>
    <t>2140301</t>
  </si>
  <si>
    <t>2140302</t>
  </si>
  <si>
    <t>2140303</t>
  </si>
  <si>
    <t>2140304</t>
  </si>
  <si>
    <t xml:space="preserve">     机场建设</t>
  </si>
  <si>
    <t>2140305</t>
  </si>
  <si>
    <t xml:space="preserve">     空管系统建设</t>
  </si>
  <si>
    <t>2140306</t>
  </si>
  <si>
    <t xml:space="preserve">     民航还贷专项支出</t>
  </si>
  <si>
    <t>2140307</t>
  </si>
  <si>
    <t xml:space="preserve">     民用航空安全</t>
  </si>
  <si>
    <t>2140308</t>
  </si>
  <si>
    <t xml:space="preserve">     民航专项运输</t>
  </si>
  <si>
    <t>2140399</t>
  </si>
  <si>
    <t xml:space="preserve">     其他民用航空运输支出</t>
  </si>
  <si>
    <t>21404</t>
  </si>
  <si>
    <t xml:space="preserve">   成品油价格改革对交通运输的补贴</t>
  </si>
  <si>
    <t>2140401</t>
  </si>
  <si>
    <t xml:space="preserve">     对城市公交的补贴</t>
  </si>
  <si>
    <t>2140402</t>
  </si>
  <si>
    <t xml:space="preserve">     对农村道路客运的补贴</t>
  </si>
  <si>
    <t>2140403</t>
  </si>
  <si>
    <t xml:space="preserve">     对出租车的补贴</t>
  </si>
  <si>
    <t>2140499</t>
  </si>
  <si>
    <t xml:space="preserve">     成品油价格改革补贴其他支出</t>
  </si>
  <si>
    <t>21405</t>
  </si>
  <si>
    <t xml:space="preserve">   邮政业支出</t>
  </si>
  <si>
    <t>2140501</t>
  </si>
  <si>
    <t>2140502</t>
  </si>
  <si>
    <t>2140503</t>
  </si>
  <si>
    <t>2140504</t>
  </si>
  <si>
    <t>2140505</t>
  </si>
  <si>
    <t xml:space="preserve">     邮政普遍服务与特殊服务</t>
  </si>
  <si>
    <t>2140599</t>
  </si>
  <si>
    <t xml:space="preserve">     其他邮政业支出</t>
  </si>
  <si>
    <t>21406</t>
  </si>
  <si>
    <t xml:space="preserve">   车辆购置税支出</t>
  </si>
  <si>
    <t>2140601</t>
  </si>
  <si>
    <t xml:space="preserve">     车辆购置税用于公路等基础设施建设支出</t>
  </si>
  <si>
    <t>2140602</t>
  </si>
  <si>
    <t xml:space="preserve">     车辆购置税用于农村公路建设支出</t>
  </si>
  <si>
    <t>2140603</t>
  </si>
  <si>
    <t xml:space="preserve">     车辆购置税用于老旧汽车报废更新补贴</t>
  </si>
  <si>
    <t>2140699</t>
  </si>
  <si>
    <t xml:space="preserve">     车辆购置税其他支出</t>
  </si>
  <si>
    <t>21499</t>
  </si>
  <si>
    <t xml:space="preserve">   其他交通运输支出</t>
  </si>
  <si>
    <t>2149901</t>
  </si>
  <si>
    <t xml:space="preserve">     公共交通运营补助</t>
  </si>
  <si>
    <t>2149999</t>
  </si>
  <si>
    <t xml:space="preserve">     其他交通运输支出</t>
  </si>
  <si>
    <t>21501</t>
  </si>
  <si>
    <t xml:space="preserve">   资源勘探开发</t>
  </si>
  <si>
    <t>2150101</t>
  </si>
  <si>
    <t>2150102</t>
  </si>
  <si>
    <t>2150103</t>
  </si>
  <si>
    <t>2150104</t>
  </si>
  <si>
    <t xml:space="preserve">     煤炭勘探开采和洗选</t>
  </si>
  <si>
    <t>2150105</t>
  </si>
  <si>
    <t xml:space="preserve">     石油和天然气勘探开采</t>
  </si>
  <si>
    <t>2150106</t>
  </si>
  <si>
    <t xml:space="preserve">     黑色金属矿勘探和采选</t>
  </si>
  <si>
    <t>2150107</t>
  </si>
  <si>
    <t xml:space="preserve">     有色金属矿勘探和采选</t>
  </si>
  <si>
    <t>2150108</t>
  </si>
  <si>
    <t xml:space="preserve">     非金属矿勘探和采选</t>
  </si>
  <si>
    <t>2150199</t>
  </si>
  <si>
    <t xml:space="preserve">     其他资源勘探业支出</t>
  </si>
  <si>
    <t>21502</t>
  </si>
  <si>
    <t xml:space="preserve">   制造业</t>
  </si>
  <si>
    <t>2150201</t>
  </si>
  <si>
    <t>2150202</t>
  </si>
  <si>
    <t>2150203</t>
  </si>
  <si>
    <t>2150204</t>
  </si>
  <si>
    <t xml:space="preserve">     纺织业</t>
  </si>
  <si>
    <t>2150205</t>
  </si>
  <si>
    <t xml:space="preserve">     医药制造业</t>
  </si>
  <si>
    <t>2150206</t>
  </si>
  <si>
    <t xml:space="preserve">     非金属矿物制品业</t>
  </si>
  <si>
    <t>2150207</t>
  </si>
  <si>
    <t xml:space="preserve">     通信设备、计算机及其他电子设备制造业</t>
  </si>
  <si>
    <t>2150208</t>
  </si>
  <si>
    <t xml:space="preserve">     交通运输设备制造业</t>
  </si>
  <si>
    <t>2150209</t>
  </si>
  <si>
    <t xml:space="preserve">     电气机械及器材制造业</t>
  </si>
  <si>
    <t>2150210</t>
  </si>
  <si>
    <t xml:space="preserve">     工艺品及其他制造业</t>
  </si>
  <si>
    <t>2150212</t>
  </si>
  <si>
    <t xml:space="preserve">     石油加工、炼焦及核燃料加工业</t>
  </si>
  <si>
    <t>2150213</t>
  </si>
  <si>
    <t xml:space="preserve">     化学原料及化学制品制造业</t>
  </si>
  <si>
    <t>2150214</t>
  </si>
  <si>
    <t xml:space="preserve">     黑色金属冶炼及压延加工业</t>
  </si>
  <si>
    <t>2150215</t>
  </si>
  <si>
    <t xml:space="preserve">     有色金属冶炼及压延加工业</t>
  </si>
  <si>
    <t>2150299</t>
  </si>
  <si>
    <t xml:space="preserve">     其他制造业支出</t>
  </si>
  <si>
    <t>21503</t>
  </si>
  <si>
    <t xml:space="preserve">   建筑业</t>
  </si>
  <si>
    <t>2150301</t>
  </si>
  <si>
    <t>2150302</t>
  </si>
  <si>
    <t>2150303</t>
  </si>
  <si>
    <t>2150399</t>
  </si>
  <si>
    <t xml:space="preserve">     其他建筑业支出</t>
  </si>
  <si>
    <t>21505</t>
  </si>
  <si>
    <t xml:space="preserve">   工业和信息产业监管</t>
  </si>
  <si>
    <t>2150501</t>
  </si>
  <si>
    <t>2150502</t>
  </si>
  <si>
    <t>2150503</t>
  </si>
  <si>
    <t>2150505</t>
  </si>
  <si>
    <t xml:space="preserve">     战备应急</t>
  </si>
  <si>
    <t>2150506</t>
  </si>
  <si>
    <t xml:space="preserve">     信息安全建设</t>
  </si>
  <si>
    <t>2150507</t>
  </si>
  <si>
    <t xml:space="preserve">     专用通信</t>
  </si>
  <si>
    <t>2150508</t>
  </si>
  <si>
    <t xml:space="preserve">     无线电及信息通信监管</t>
  </si>
  <si>
    <t>2150509</t>
  </si>
  <si>
    <t xml:space="preserve">     工业和信息产业战略研究与标准制定</t>
  </si>
  <si>
    <t>2150510</t>
  </si>
  <si>
    <t xml:space="preserve">     工业和信息产业支持</t>
  </si>
  <si>
    <t>2150511</t>
  </si>
  <si>
    <t xml:space="preserve">     电子专项工程</t>
  </si>
  <si>
    <t>2150513</t>
  </si>
  <si>
    <t>2150515</t>
  </si>
  <si>
    <t xml:space="preserve">     技术基础研究</t>
  </si>
  <si>
    <t xml:space="preserve">     工程建设及运行维护</t>
  </si>
  <si>
    <t xml:space="preserve">     产业发展</t>
  </si>
  <si>
    <t>2150599</t>
  </si>
  <si>
    <t xml:space="preserve">     其他工业和信息产业监管支出</t>
  </si>
  <si>
    <t>21507</t>
  </si>
  <si>
    <t xml:space="preserve">   国有资产监管</t>
  </si>
  <si>
    <t>2150701</t>
  </si>
  <si>
    <t>2150702</t>
  </si>
  <si>
    <t>2150703</t>
  </si>
  <si>
    <t>2150704</t>
  </si>
  <si>
    <t xml:space="preserve">     国有企业监事会专项</t>
  </si>
  <si>
    <t>2150705</t>
  </si>
  <si>
    <t xml:space="preserve">     中央企业专项管理</t>
  </si>
  <si>
    <t>2150799</t>
  </si>
  <si>
    <t xml:space="preserve">     其他国有资产监管支出</t>
  </si>
  <si>
    <t>21508</t>
  </si>
  <si>
    <t xml:space="preserve">   支持中小企业发展和管理支出</t>
  </si>
  <si>
    <t>2150801</t>
  </si>
  <si>
    <t>2150802</t>
  </si>
  <si>
    <t>2150803</t>
  </si>
  <si>
    <t>2150804</t>
  </si>
  <si>
    <t xml:space="preserve">     科技型中小企业技术创新基金</t>
  </si>
  <si>
    <t>2150805</t>
  </si>
  <si>
    <t xml:space="preserve">     中小企业发展专项</t>
  </si>
  <si>
    <t xml:space="preserve">     减免房租补贴</t>
  </si>
  <si>
    <t>2150899</t>
  </si>
  <si>
    <t xml:space="preserve">     其他支持中小企业发展和管理支出</t>
  </si>
  <si>
    <t>21599</t>
  </si>
  <si>
    <t xml:space="preserve">   其他资源勘探工业信息等支出</t>
  </si>
  <si>
    <t>2159901</t>
  </si>
  <si>
    <t xml:space="preserve">     黄金事务</t>
  </si>
  <si>
    <t>2159904</t>
  </si>
  <si>
    <t xml:space="preserve">     技术改造支出</t>
  </si>
  <si>
    <t>2159905</t>
  </si>
  <si>
    <t xml:space="preserve">     中药材扶持资金支出</t>
  </si>
  <si>
    <t>2159906</t>
  </si>
  <si>
    <t xml:space="preserve">     重点产业振兴和技术改造项目贷款贴息</t>
  </si>
  <si>
    <t>2159999</t>
  </si>
  <si>
    <t xml:space="preserve">     其他资源勘探工业信息等支出</t>
  </si>
  <si>
    <t>21602</t>
  </si>
  <si>
    <t xml:space="preserve">   商业流通事务</t>
  </si>
  <si>
    <t>2160201</t>
  </si>
  <si>
    <t>2160202</t>
  </si>
  <si>
    <t>2160203</t>
  </si>
  <si>
    <t>2160216</t>
  </si>
  <si>
    <t xml:space="preserve">     食品流通安全补贴</t>
  </si>
  <si>
    <t>2160217</t>
  </si>
  <si>
    <t xml:space="preserve">     市场监测及信息管理</t>
  </si>
  <si>
    <t>2160218</t>
  </si>
  <si>
    <t xml:space="preserve">     民贸企业补贴</t>
  </si>
  <si>
    <t>2160219</t>
  </si>
  <si>
    <t xml:space="preserve">     民贸民品贷款贴息</t>
  </si>
  <si>
    <t>2160250</t>
  </si>
  <si>
    <t>2160299</t>
  </si>
  <si>
    <t xml:space="preserve">     其他商业流通事务支出</t>
  </si>
  <si>
    <t>21606</t>
  </si>
  <si>
    <t xml:space="preserve">   涉外发展服务支出</t>
  </si>
  <si>
    <t>2160601</t>
  </si>
  <si>
    <t>2160602</t>
  </si>
  <si>
    <t>2160603</t>
  </si>
  <si>
    <t>2160607</t>
  </si>
  <si>
    <t xml:space="preserve">     外商投资环境建设补助资金</t>
  </si>
  <si>
    <t>2160699</t>
  </si>
  <si>
    <t xml:space="preserve">     其他涉外发展服务支出</t>
  </si>
  <si>
    <t>21699</t>
  </si>
  <si>
    <t xml:space="preserve">   其他商业服务业等支出</t>
  </si>
  <si>
    <t>2169901</t>
  </si>
  <si>
    <t xml:space="preserve">     服务业基础设施建设</t>
  </si>
  <si>
    <t>2169999</t>
  </si>
  <si>
    <t xml:space="preserve">     其他商业服务业等支出</t>
  </si>
  <si>
    <t>21701</t>
  </si>
  <si>
    <t xml:space="preserve">   金融部门行政支出</t>
  </si>
  <si>
    <t>2170101</t>
  </si>
  <si>
    <t>2170102</t>
  </si>
  <si>
    <t>2170103</t>
  </si>
  <si>
    <t>2170104</t>
  </si>
  <si>
    <t xml:space="preserve">     安全防卫</t>
  </si>
  <si>
    <t>2170150</t>
  </si>
  <si>
    <t>2170199</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</si>
  <si>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</si>
  <si>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</si>
  <si>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</si>
  <si>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</si>
  <si>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</si>
  <si>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</si>
  <si>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</si>
  <si>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</si>
  <si>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</si>
  <si>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</si>
  <si>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</si>
  <si>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21703</t>
  </si>
  <si>
    <t xml:space="preserve">   金融发展支出</t>
  </si>
  <si>
    <t>2170301</t>
  </si>
  <si>
    <t xml:space="preserve">     政策性银行亏损补贴</t>
  </si>
  <si>
    <t>2170302</t>
  </si>
  <si>
    <t xml:space="preserve">     利息费用补贴支出</t>
  </si>
  <si>
    <t>2170303</t>
  </si>
  <si>
    <t xml:space="preserve">     补充资本金</t>
  </si>
  <si>
    <t>2170304</t>
  </si>
  <si>
    <t xml:space="preserve">     风险基金补助</t>
  </si>
  <si>
    <t>2170399</t>
  </si>
  <si>
    <t xml:space="preserve">     其他金融发展支出</t>
  </si>
  <si>
    <t>21799</t>
  </si>
  <si>
    <t xml:space="preserve">   其他金融支出</t>
  </si>
  <si>
    <t xml:space="preserve">     重点企业贷款贴息</t>
  </si>
  <si>
    <t>21901</t>
  </si>
  <si>
    <t xml:space="preserve">   一般公共服务</t>
  </si>
  <si>
    <t>21902</t>
  </si>
  <si>
    <t xml:space="preserve">   教育</t>
  </si>
  <si>
    <t>21903</t>
  </si>
  <si>
    <t xml:space="preserve">   文化体育与传媒</t>
  </si>
  <si>
    <t>21904</t>
  </si>
  <si>
    <t xml:space="preserve">   医疗卫生</t>
  </si>
  <si>
    <t>21905</t>
  </si>
  <si>
    <t xml:space="preserve">   节能环保</t>
  </si>
  <si>
    <t>21906</t>
  </si>
  <si>
    <t xml:space="preserve">   农业</t>
  </si>
  <si>
    <t>21907</t>
  </si>
  <si>
    <t xml:space="preserve">   交通运输</t>
  </si>
  <si>
    <t>21908</t>
  </si>
  <si>
    <t xml:space="preserve">   住房保障</t>
  </si>
  <si>
    <t>21999</t>
  </si>
  <si>
    <t xml:space="preserve">   其他支出</t>
  </si>
  <si>
    <t>22001</t>
  </si>
  <si>
    <t xml:space="preserve">   自然资源事务</t>
  </si>
  <si>
    <t>2200101</t>
  </si>
  <si>
    <t>2200102</t>
  </si>
  <si>
    <t>2200103</t>
  </si>
  <si>
    <t>2200104</t>
  </si>
  <si>
    <t xml:space="preserve">     自然资源规划及管理</t>
  </si>
  <si>
    <t>2200106</t>
  </si>
  <si>
    <t xml:space="preserve">     自然资源利用与保护</t>
  </si>
  <si>
    <t>2200107</t>
  </si>
  <si>
    <t xml:space="preserve">     自然资源社会公益服务</t>
  </si>
  <si>
    <t>2200108</t>
  </si>
  <si>
    <t xml:space="preserve">     自然资源行业业务管理</t>
  </si>
  <si>
    <t>2200109</t>
  </si>
  <si>
    <t xml:space="preserve">     自然资源调查与确权登记</t>
  </si>
  <si>
    <t>2200112</t>
  </si>
  <si>
    <t xml:space="preserve">     土地资源储备支出</t>
  </si>
  <si>
    <t>2200113</t>
  </si>
  <si>
    <t xml:space="preserve">     地质矿产资源与环境调查</t>
  </si>
  <si>
    <t>2200114</t>
  </si>
  <si>
    <t xml:space="preserve">     地质勘查与矿产资源管理</t>
  </si>
  <si>
    <t>2200115</t>
  </si>
  <si>
    <t xml:space="preserve">     地质转产项目财政贴息</t>
  </si>
  <si>
    <t>2200116</t>
  </si>
  <si>
    <t xml:space="preserve">     国外风险勘查</t>
  </si>
  <si>
    <t>2200119</t>
  </si>
  <si>
    <t xml:space="preserve">     地质勘查基金（周转金）支出</t>
  </si>
  <si>
    <t>2200120</t>
  </si>
  <si>
    <t xml:space="preserve">     海域与海岛管理</t>
  </si>
  <si>
    <t>2200121</t>
  </si>
  <si>
    <t xml:space="preserve">     自然资源国际合作与海洋权益维护</t>
  </si>
  <si>
    <t>2200122</t>
  </si>
  <si>
    <t xml:space="preserve">     自然资源卫星</t>
  </si>
  <si>
    <t>2200123</t>
  </si>
  <si>
    <t xml:space="preserve">     极地考察</t>
  </si>
  <si>
    <t>2200124</t>
  </si>
  <si>
    <t xml:space="preserve">     深海调查与资源开发</t>
  </si>
  <si>
    <t>2200125</t>
  </si>
  <si>
    <t xml:space="preserve">     海港航标维护</t>
  </si>
  <si>
    <t>2200126</t>
  </si>
  <si>
    <t xml:space="preserve">     海水淡化</t>
  </si>
  <si>
    <t>2200127</t>
  </si>
  <si>
    <t xml:space="preserve">     无居民海岛使用金支出</t>
  </si>
  <si>
    <t>2200128</t>
  </si>
  <si>
    <t xml:space="preserve">     海洋战略规划与预警监测</t>
  </si>
  <si>
    <t>2200129</t>
  </si>
  <si>
    <t xml:space="preserve">     基础测绘与地理信息监管</t>
  </si>
  <si>
    <t>2200150</t>
  </si>
  <si>
    <t>2200199</t>
  </si>
  <si>
    <t>22005</t>
  </si>
  <si>
    <t>2200501</t>
  </si>
  <si>
    <t>2200502</t>
  </si>
  <si>
    <t>2200503</t>
  </si>
  <si>
    <t>2200504</t>
  </si>
  <si>
    <t xml:space="preserve">     气象事业机构</t>
  </si>
  <si>
    <t>2200507</t>
  </si>
  <si>
    <t>2200508</t>
  </si>
  <si>
    <t>2200509</t>
  </si>
  <si>
    <t xml:space="preserve">     气象服务</t>
  </si>
  <si>
    <t>2200510</t>
  </si>
  <si>
    <t xml:space="preserve">     气象装备保障维护</t>
  </si>
  <si>
    <t>2200511</t>
  </si>
  <si>
    <t xml:space="preserve">     气象基础设施建设与维修</t>
  </si>
  <si>
    <t>2200512</t>
  </si>
  <si>
    <t xml:space="preserve">     气象卫星</t>
  </si>
  <si>
    <t>2200513</t>
  </si>
  <si>
    <t xml:space="preserve">     气象法规与标准</t>
  </si>
  <si>
    <t>2200514</t>
  </si>
  <si>
    <t xml:space="preserve">     气象资金审计稽查</t>
  </si>
  <si>
    <t>2200599</t>
  </si>
  <si>
    <t xml:space="preserve">     其他气象事务支出</t>
  </si>
  <si>
    <t>22099</t>
  </si>
  <si>
    <t>22101</t>
  </si>
  <si>
    <t xml:space="preserve">   保障性安居工程支出</t>
  </si>
  <si>
    <t>2210101</t>
  </si>
  <si>
    <t xml:space="preserve">     廉租住房</t>
  </si>
  <si>
    <t>2210102</t>
  </si>
  <si>
    <t xml:space="preserve">     沉陷区治理</t>
  </si>
  <si>
    <t>2210103</t>
  </si>
  <si>
    <t xml:space="preserve">     棚户区改造</t>
  </si>
  <si>
    <t>2210104</t>
  </si>
  <si>
    <t xml:space="preserve">     少数民族地区游牧民定居工程</t>
  </si>
  <si>
    <t>2210105</t>
  </si>
  <si>
    <t xml:space="preserve">     农村危房改造</t>
  </si>
  <si>
    <t>2210106</t>
  </si>
  <si>
    <t xml:space="preserve">     公共租赁住房</t>
  </si>
  <si>
    <t>2210107</t>
  </si>
  <si>
    <t xml:space="preserve">     保障性住房租金补贴</t>
  </si>
  <si>
    <t>2210108</t>
  </si>
  <si>
    <t xml:space="preserve">     老旧小区改造</t>
  </si>
  <si>
    <t>2210109</t>
  </si>
  <si>
    <t xml:space="preserve">     住房租赁市场发展</t>
  </si>
  <si>
    <t>2210199</t>
  </si>
  <si>
    <t xml:space="preserve">     其他保障性安居工程支出</t>
  </si>
  <si>
    <t>22102</t>
  </si>
  <si>
    <t xml:space="preserve">   住房改革支出</t>
  </si>
  <si>
    <t>2210201</t>
  </si>
  <si>
    <t xml:space="preserve">     住房公积金</t>
  </si>
  <si>
    <t>2210202</t>
  </si>
  <si>
    <t xml:space="preserve">     提租补贴</t>
  </si>
  <si>
    <t>2210203</t>
  </si>
  <si>
    <t>22103</t>
  </si>
  <si>
    <t>2210301</t>
  </si>
  <si>
    <t xml:space="preserve">     公有住房建设和维修改造支出</t>
  </si>
  <si>
    <t>2210302</t>
  </si>
  <si>
    <t>2210399</t>
  </si>
  <si>
    <t xml:space="preserve">     其他城乡社区住宅支出</t>
  </si>
  <si>
    <t>22201</t>
  </si>
  <si>
    <t xml:space="preserve">   粮油事务</t>
  </si>
  <si>
    <t>2220101</t>
  </si>
  <si>
    <t>2220102</t>
  </si>
  <si>
    <t>2220103</t>
  </si>
  <si>
    <t>2220104</t>
  </si>
  <si>
    <t xml:space="preserve">     财务与审计支出</t>
  </si>
  <si>
    <t>2220105</t>
  </si>
  <si>
    <t xml:space="preserve">     信息统计</t>
  </si>
  <si>
    <t>2220106</t>
  </si>
  <si>
    <t xml:space="preserve">     专项业务活动</t>
  </si>
  <si>
    <t>2220107</t>
  </si>
  <si>
    <t xml:space="preserve">     国家粮油差价补贴</t>
  </si>
  <si>
    <t>2220112</t>
  </si>
  <si>
    <t xml:space="preserve">     粮食财务挂账利息补贴</t>
  </si>
  <si>
    <t>2220113</t>
  </si>
  <si>
    <t xml:space="preserve">     粮食财务挂账消化款</t>
  </si>
  <si>
    <t>2220114</t>
  </si>
  <si>
    <t xml:space="preserve">     处理陈化粮补贴</t>
  </si>
  <si>
    <t>2220115</t>
  </si>
  <si>
    <t xml:space="preserve">     粮食风险基金</t>
  </si>
  <si>
    <t>2220118</t>
  </si>
  <si>
    <t xml:space="preserve">     粮油市场调控专项资金</t>
  </si>
  <si>
    <t xml:space="preserve">     设施建设</t>
  </si>
  <si>
    <t xml:space="preserve">     设施安全</t>
  </si>
  <si>
    <t xml:space="preserve">     物资保管体系</t>
  </si>
  <si>
    <t>2220150</t>
  </si>
  <si>
    <t>2220199</t>
  </si>
  <si>
    <t xml:space="preserve">     其他粮油事务支出</t>
  </si>
  <si>
    <t>22202</t>
  </si>
  <si>
    <t xml:space="preserve">   物资事务</t>
  </si>
  <si>
    <t>2220201</t>
  </si>
  <si>
    <t>2220202</t>
  </si>
  <si>
    <t>2220203</t>
  </si>
  <si>
    <t>2220204</t>
  </si>
  <si>
    <t xml:space="preserve">     铁路专用线</t>
  </si>
  <si>
    <t>2220205</t>
  </si>
  <si>
    <t xml:space="preserve">     护库武警和民兵支出</t>
  </si>
  <si>
    <t>2220206</t>
  </si>
  <si>
    <t xml:space="preserve">     物资保管与保养</t>
  </si>
  <si>
    <t>2220207</t>
  </si>
  <si>
    <t xml:space="preserve">     专项贷款利息</t>
  </si>
  <si>
    <t>2220209</t>
  </si>
  <si>
    <t xml:space="preserve">     物资转移</t>
  </si>
  <si>
    <t>2220210</t>
  </si>
  <si>
    <t xml:space="preserve">     物资轮换</t>
  </si>
  <si>
    <t>2220211</t>
  </si>
  <si>
    <t xml:space="preserve">     仓库建设</t>
  </si>
  <si>
    <t>2220212</t>
  </si>
  <si>
    <t xml:space="preserve">     仓库安防</t>
  </si>
  <si>
    <t>2220250</t>
  </si>
  <si>
    <t>2220299</t>
  </si>
  <si>
    <t xml:space="preserve">     其他物资事务支出</t>
  </si>
  <si>
    <t>22203</t>
  </si>
  <si>
    <t xml:space="preserve">   能源储备</t>
  </si>
  <si>
    <t>2220301</t>
  </si>
  <si>
    <t xml:space="preserve">     石油储备</t>
  </si>
  <si>
    <t>2220303</t>
  </si>
  <si>
    <t xml:space="preserve">     天然铀能源储备</t>
  </si>
  <si>
    <t>2220304</t>
  </si>
  <si>
    <t xml:space="preserve">     煤炭储备</t>
  </si>
  <si>
    <t xml:space="preserve">     成品油储备</t>
  </si>
  <si>
    <t>2220399</t>
  </si>
  <si>
    <t xml:space="preserve">     其他能源储备支出</t>
  </si>
  <si>
    <t>22204</t>
  </si>
  <si>
    <t xml:space="preserve">   粮油储备</t>
  </si>
  <si>
    <t>2220401</t>
  </si>
  <si>
    <t xml:space="preserve">     储备粮油补贴</t>
  </si>
  <si>
    <t>2220402</t>
  </si>
  <si>
    <t xml:space="preserve">     储备粮油差价补贴</t>
  </si>
  <si>
    <t>2220403</t>
  </si>
  <si>
    <t xml:space="preserve">     储备粮（油）库建设</t>
  </si>
  <si>
    <t>2220404</t>
  </si>
  <si>
    <t xml:space="preserve">     最低收购价政策支出</t>
  </si>
  <si>
    <t>2220499</t>
  </si>
  <si>
    <t xml:space="preserve">     其他粮油储备支出</t>
  </si>
  <si>
    <t>22205</t>
  </si>
  <si>
    <t xml:space="preserve">   重要商品储备</t>
  </si>
  <si>
    <t>2220501</t>
  </si>
  <si>
    <t xml:space="preserve">     棉花储备</t>
  </si>
  <si>
    <t>2220502</t>
  </si>
  <si>
    <t xml:space="preserve">     食糖储备</t>
  </si>
  <si>
    <t>2220503</t>
  </si>
  <si>
    <t xml:space="preserve">     肉类储备</t>
  </si>
  <si>
    <t>2220504</t>
  </si>
  <si>
    <t xml:space="preserve">     化肥储备</t>
  </si>
  <si>
    <t>2220505</t>
  </si>
  <si>
    <t xml:space="preserve">     农药储备</t>
  </si>
  <si>
    <t>2220506</t>
  </si>
  <si>
    <t xml:space="preserve">     边销茶储备</t>
  </si>
  <si>
    <t>2220507</t>
  </si>
  <si>
    <t xml:space="preserve">     羊毛储备</t>
  </si>
  <si>
    <t>2220508</t>
  </si>
  <si>
    <t xml:space="preserve">     医药储备</t>
  </si>
  <si>
    <t>2220509</t>
  </si>
  <si>
    <t>2220510</t>
  </si>
  <si>
    <t xml:space="preserve">     战略物资储备</t>
  </si>
  <si>
    <t xml:space="preserve">     应急物资储备</t>
  </si>
  <si>
    <t>2220599</t>
  </si>
  <si>
    <t xml:space="preserve">     其他重要商品储备支出</t>
  </si>
  <si>
    <t>22401</t>
  </si>
  <si>
    <t xml:space="preserve">   应急管理事务</t>
  </si>
  <si>
    <t>2240101</t>
  </si>
  <si>
    <t>2240102</t>
  </si>
  <si>
    <t>2240103</t>
  </si>
  <si>
    <t>2240104</t>
  </si>
  <si>
    <t xml:space="preserve">     灾害风险防治</t>
  </si>
  <si>
    <t>2240105</t>
  </si>
  <si>
    <t xml:space="preserve">     国务院安委会专项</t>
  </si>
  <si>
    <t>2240106</t>
  </si>
  <si>
    <t xml:space="preserve">     安全监管</t>
  </si>
  <si>
    <t>2240107</t>
  </si>
  <si>
    <t xml:space="preserve">     安全生产基础</t>
  </si>
  <si>
    <t>2240108</t>
  </si>
  <si>
    <t xml:space="preserve">     应急救援</t>
  </si>
  <si>
    <t>2240109</t>
  </si>
  <si>
    <t xml:space="preserve">     应急管理</t>
  </si>
  <si>
    <t>2240150</t>
  </si>
  <si>
    <t>2240199</t>
  </si>
  <si>
    <t xml:space="preserve">     其他应急管理支出</t>
  </si>
  <si>
    <t>22402</t>
  </si>
  <si>
    <t xml:space="preserve">   消防事务</t>
  </si>
  <si>
    <t>2240201</t>
  </si>
  <si>
    <t>2240202</t>
  </si>
  <si>
    <t>2240203</t>
  </si>
  <si>
    <t>2240204</t>
  </si>
  <si>
    <t xml:space="preserve">     消防应急救援</t>
  </si>
  <si>
    <t>2240299</t>
  </si>
  <si>
    <t xml:space="preserve">     其他消防事务支出</t>
  </si>
  <si>
    <t>22403</t>
  </si>
  <si>
    <t xml:space="preserve">   森林消防事务</t>
  </si>
  <si>
    <t>2240301</t>
  </si>
  <si>
    <t>2240302</t>
  </si>
  <si>
    <t>2240303</t>
  </si>
  <si>
    <t>2240304</t>
  </si>
  <si>
    <t xml:space="preserve">     森林消防应急救援</t>
  </si>
  <si>
    <t>2240399</t>
  </si>
  <si>
    <t>22404</t>
  </si>
  <si>
    <t>2240401</t>
  </si>
  <si>
    <t>2240402</t>
  </si>
  <si>
    <t>2240403</t>
  </si>
  <si>
    <t>2240404</t>
  </si>
  <si>
    <t>2240405</t>
  </si>
  <si>
    <t>2240450</t>
  </si>
  <si>
    <t>2240499</t>
  </si>
  <si>
    <t xml:space="preserve">     其他煤矿安全支出</t>
  </si>
  <si>
    <t>22405</t>
  </si>
  <si>
    <t>2240501</t>
  </si>
  <si>
    <t>2240502</t>
  </si>
  <si>
    <t>2240503</t>
  </si>
  <si>
    <t>2240504</t>
  </si>
  <si>
    <t>2240505</t>
  </si>
  <si>
    <t>2240506</t>
  </si>
  <si>
    <t xml:space="preserve">     地震灾害预防</t>
  </si>
  <si>
    <t>2240507</t>
  </si>
  <si>
    <t xml:space="preserve">     地震应急救援</t>
  </si>
  <si>
    <t>2240508</t>
  </si>
  <si>
    <t xml:space="preserve">     地震环境探察</t>
  </si>
  <si>
    <t>2240509</t>
  </si>
  <si>
    <t xml:space="preserve">     防震减灾信息管理</t>
  </si>
  <si>
    <t>2240510</t>
  </si>
  <si>
    <t xml:space="preserve">     防震减灾基础管理</t>
  </si>
  <si>
    <t>2240550</t>
  </si>
  <si>
    <t xml:space="preserve">     地震事业机构</t>
  </si>
  <si>
    <t>2240599</t>
  </si>
  <si>
    <t xml:space="preserve">     其他地震事务支出</t>
  </si>
  <si>
    <t>22406</t>
  </si>
  <si>
    <t xml:space="preserve">   自然灾害防治</t>
  </si>
  <si>
    <t>2240601</t>
  </si>
  <si>
    <t xml:space="preserve">     地质灾害防治</t>
  </si>
  <si>
    <t>2240602</t>
  </si>
  <si>
    <t xml:space="preserve">     森林草原防灾减灾</t>
  </si>
  <si>
    <t>2240699</t>
  </si>
  <si>
    <t xml:space="preserve">     其他自然灾害防治支出</t>
  </si>
  <si>
    <t>22407</t>
  </si>
  <si>
    <t xml:space="preserve">   自然灾害救灾及恢复重建支出</t>
  </si>
  <si>
    <t>2240701</t>
  </si>
  <si>
    <t xml:space="preserve">     中央自然灾害生活补助</t>
  </si>
  <si>
    <t>2240702</t>
  </si>
  <si>
    <t xml:space="preserve">     地方自然灾害生活补助</t>
  </si>
  <si>
    <t>2240703</t>
  </si>
  <si>
    <t xml:space="preserve">     自然灾害救灾补助</t>
  </si>
  <si>
    <t>2240704</t>
  </si>
  <si>
    <t xml:space="preserve">     自然灾害灾后重建补助</t>
  </si>
  <si>
    <t>2240799</t>
  </si>
  <si>
    <t xml:space="preserve">     其他自然灾害救灾及恢复重建支出</t>
  </si>
  <si>
    <t>22499</t>
  </si>
  <si>
    <t xml:space="preserve">   其他灾害防治及应急管理支出</t>
  </si>
  <si>
    <t>2249999</t>
  </si>
  <si>
    <t xml:space="preserve">     其他灾害防治及应急管理支出</t>
  </si>
  <si>
    <t>23203</t>
  </si>
  <si>
    <t xml:space="preserve">   地方政府一般债务付息支出</t>
  </si>
  <si>
    <t>2320301</t>
  </si>
  <si>
    <t xml:space="preserve">     地方政府一般债券付息支出</t>
  </si>
  <si>
    <t>2320302</t>
  </si>
  <si>
    <t xml:space="preserve">     地方政府向外国政府借款付息支出</t>
  </si>
  <si>
    <t>2320303</t>
  </si>
  <si>
    <t xml:space="preserve">     地方政府向国际组织借款付息支出</t>
  </si>
  <si>
    <t xml:space="preserve">     地方政府其他一般债务付息支出</t>
  </si>
  <si>
    <t>23303</t>
  </si>
  <si>
    <t xml:space="preserve">   地方政府一般债务发行费用支出</t>
  </si>
  <si>
    <t>22902</t>
  </si>
  <si>
    <t>22999</t>
  </si>
  <si>
    <t>229A</t>
  </si>
  <si>
    <t>经济科目名称</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</si>
  <si>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</si>
  <si>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</si>
  <si>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</si>
  <si>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</si>
  <si>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</si>
  <si>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</si>
  <si>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</si>
  <si>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</si>
  <si>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</si>
  <si>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</si>
  <si>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  </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</si>
  <si>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</si>
  <si>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</si>
  <si>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</si>
  <si>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</si>
  <si>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</si>
  <si>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</si>
  <si>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设备购置</t>
  </si>
  <si>
    <t>对事业单位经常性补助</t>
  </si>
  <si>
    <t xml:space="preserve">  工资福利支出</t>
  </si>
  <si>
    <t xml:space="preserve">  商品和服务支出</t>
  </si>
  <si>
    <t>对事业单位资本性补助</t>
  </si>
  <si>
    <t xml:space="preserve">  资本性支出(一)</t>
  </si>
  <si>
    <t>对个人和家庭的补助</t>
  </si>
  <si>
    <t xml:space="preserve">  社会福利和救助</t>
  </si>
  <si>
    <t xml:space="preserve">  离退休费</t>
  </si>
  <si>
    <t xml:space="preserve">  其他对个人和家庭的补助</t>
  </si>
  <si>
    <t>支  出  合  计</t>
  </si>
  <si>
    <t>项       目</t>
  </si>
  <si>
    <t>其中：延续项目</t>
  </si>
  <si>
    <t>其中：新增项目</t>
  </si>
  <si>
    <t>一般公共服务支出</t>
  </si>
  <si>
    <t>……</t>
  </si>
  <si>
    <t>国防支出</t>
  </si>
  <si>
    <t>公共安全支出</t>
  </si>
  <si>
    <t>教育支出</t>
  </si>
  <si>
    <t>科学技术支出</t>
  </si>
  <si>
    <t>文化旅游教育与传媒支出</t>
  </si>
  <si>
    <t>社会保障和就业支出</t>
  </si>
  <si>
    <t>卫生健康支出</t>
  </si>
  <si>
    <t>节能环保支出</t>
  </si>
  <si>
    <t>农林水支出</t>
  </si>
  <si>
    <t>交通运输支出</t>
  </si>
  <si>
    <t>资源勘探工业信息等支出</t>
  </si>
  <si>
    <t>商业服务业等支出</t>
  </si>
  <si>
    <t>金融支出</t>
  </si>
  <si>
    <t>自然资源海洋气象等支出</t>
  </si>
  <si>
    <t>住房保障支出</t>
  </si>
  <si>
    <t>粮油物资储备支出</t>
  </si>
  <si>
    <t>灾害防治及应急管理支出</t>
  </si>
  <si>
    <t>债务付息支出</t>
  </si>
  <si>
    <t>合计</t>
  </si>
  <si>
    <t>州（市）</t>
  </si>
  <si>
    <t>税收返还</t>
  </si>
  <si>
    <t>转移支付</t>
  </si>
  <si>
    <t>一、提前下达数</t>
  </si>
  <si>
    <t xml:space="preserve"> </t>
  </si>
  <si>
    <t>二、预算数</t>
  </si>
  <si>
    <t>比上年增、减情况</t>
  </si>
  <si>
    <t>增、减金额</t>
  </si>
  <si>
    <t>增、减幅度</t>
  </si>
  <si>
    <t>1.因公出国（境）费</t>
  </si>
  <si>
    <t>2.公务接待费</t>
  </si>
  <si>
    <t>3.公务用车购置及运行费</t>
  </si>
  <si>
    <t>其中：（1）公务用车购置费</t>
  </si>
  <si>
    <t xml:space="preserve">      （2）公务用车运行费</t>
  </si>
  <si>
    <t>1030102</t>
  </si>
  <si>
    <t>一、农网还贷资金收入</t>
  </si>
  <si>
    <t>1030112</t>
  </si>
  <si>
    <t>二、海南省高等级公路车辆通行附加费收入</t>
  </si>
  <si>
    <t>1030115</t>
  </si>
  <si>
    <t>三、港口建设费收入</t>
  </si>
  <si>
    <t>1030129</t>
  </si>
  <si>
    <t>四、国家电影事业发展专项资金收入</t>
  </si>
  <si>
    <t>1030146</t>
  </si>
  <si>
    <t>五、国有土地收益基金收入</t>
  </si>
  <si>
    <t>1030147</t>
  </si>
  <si>
    <t>六、农业土地开发资金收入</t>
  </si>
  <si>
    <t>1030148</t>
  </si>
  <si>
    <t>七、国有土地使用权出让收入</t>
  </si>
  <si>
    <t>103014801</t>
  </si>
  <si>
    <t xml:space="preserve">  土地出让价款收入</t>
  </si>
  <si>
    <t>103014802</t>
  </si>
  <si>
    <t xml:space="preserve">  补缴的土地价款</t>
  </si>
  <si>
    <t>103014803</t>
  </si>
  <si>
    <t xml:space="preserve">  划拨土地收入</t>
  </si>
  <si>
    <t>103014898</t>
  </si>
  <si>
    <t xml:space="preserve">  缴纳新增建设用地土地有偿使用费</t>
  </si>
  <si>
    <t>103014899</t>
  </si>
  <si>
    <t xml:space="preserve">  其他土地出让收入</t>
  </si>
  <si>
    <t>1030150</t>
  </si>
  <si>
    <t>八、大中型水库库区基金收入</t>
  </si>
  <si>
    <t>1030155</t>
  </si>
  <si>
    <t>九、彩票公益金收入</t>
  </si>
  <si>
    <t>103015501</t>
  </si>
  <si>
    <t xml:space="preserve">  福利彩票公益金收入</t>
  </si>
  <si>
    <t>103015502</t>
  </si>
  <si>
    <t xml:space="preserve">  体育彩票公益金收入</t>
  </si>
  <si>
    <t>1030156</t>
  </si>
  <si>
    <t>十、城市基础设施配套费收入</t>
  </si>
  <si>
    <t>1030157</t>
  </si>
  <si>
    <t>十一、小型水库移民扶助基金收入</t>
  </si>
  <si>
    <t>1030158</t>
  </si>
  <si>
    <t>十二、国家重大水利工程建设基金收入</t>
  </si>
  <si>
    <t>1030159</t>
  </si>
  <si>
    <t>十三、车辆通行费</t>
  </si>
  <si>
    <t>1030178</t>
  </si>
  <si>
    <t>十四、污水处理费收入</t>
  </si>
  <si>
    <t>1030180</t>
  </si>
  <si>
    <t>十五、彩票发行机构和彩票销售机构的业务费用</t>
  </si>
  <si>
    <t>1030199</t>
  </si>
  <si>
    <t>十六、其他政府性基金收入</t>
  </si>
  <si>
    <t>10310</t>
  </si>
  <si>
    <t>十七、专项债券对应项目专项收入</t>
  </si>
  <si>
    <t>地方政府专项债务收入</t>
  </si>
  <si>
    <t xml:space="preserve">  政府性基金转移收入</t>
  </si>
  <si>
    <t xml:space="preserve">     政府性基金补助收入</t>
  </si>
  <si>
    <t xml:space="preserve">     抗疫特别国债转移支付收入</t>
  </si>
  <si>
    <t>一、文化旅游体育与传媒支出</t>
  </si>
  <si>
    <t>20707</t>
  </si>
  <si>
    <t xml:space="preserve">   国家电影事业发展专项资金安排的支出</t>
  </si>
  <si>
    <t>2070701</t>
  </si>
  <si>
    <t xml:space="preserve">      资助国产影片放映</t>
  </si>
  <si>
    <t>2070702</t>
  </si>
  <si>
    <t xml:space="preserve">      资助影院建设</t>
  </si>
  <si>
    <t>2070703</t>
  </si>
  <si>
    <t xml:space="preserve">      资助少数民族语电影译制</t>
  </si>
  <si>
    <t>2070704</t>
  </si>
  <si>
    <t xml:space="preserve">      购买农村电影公益性放映版权服务</t>
  </si>
  <si>
    <t>2070799</t>
  </si>
  <si>
    <t xml:space="preserve">      其他国家电影事业发展专项资金支出</t>
  </si>
  <si>
    <t>20709</t>
  </si>
  <si>
    <t xml:space="preserve">   旅游发展基金支出</t>
  </si>
  <si>
    <t>2070901</t>
  </si>
  <si>
    <t xml:space="preserve">      宣传促销</t>
  </si>
  <si>
    <t>2070902</t>
  </si>
  <si>
    <t xml:space="preserve">      行业规划</t>
  </si>
  <si>
    <t>2070903</t>
  </si>
  <si>
    <t xml:space="preserve">      旅游事业补助</t>
  </si>
  <si>
    <t>2070904</t>
  </si>
  <si>
    <t xml:space="preserve">      地方旅游开发项目补助</t>
  </si>
  <si>
    <t>2070999</t>
  </si>
  <si>
    <t xml:space="preserve">      其他旅游发展基金支出 </t>
  </si>
  <si>
    <t>20710</t>
  </si>
  <si>
    <t xml:space="preserve">   国家电影事业发展专项资金对应专项债务收入安排的支出</t>
  </si>
  <si>
    <t>2071001</t>
  </si>
  <si>
    <t xml:space="preserve">      资助城市影院</t>
  </si>
  <si>
    <t>2071099</t>
  </si>
  <si>
    <t xml:space="preserve">      其他国家电影事业发展专项资金对应专项债务收入支出</t>
  </si>
  <si>
    <t>二、社会保障和就业支出</t>
  </si>
  <si>
    <t>20822</t>
  </si>
  <si>
    <t xml:space="preserve">    大中型水库移民后期扶持基金支出</t>
  </si>
  <si>
    <t>2082201</t>
  </si>
  <si>
    <t xml:space="preserve">      移民补助</t>
  </si>
  <si>
    <t>2082202</t>
  </si>
  <si>
    <t xml:space="preserve">      基础设施建设和经济发展</t>
  </si>
  <si>
    <t>2082299</t>
  </si>
  <si>
    <t xml:space="preserve">      其他大中型水库移民后期扶持基金支出</t>
  </si>
  <si>
    <t>20823</t>
  </si>
  <si>
    <t xml:space="preserve">    小型水库移民扶助基金安排的支出</t>
  </si>
  <si>
    <t>2082301</t>
  </si>
  <si>
    <t>2082302</t>
  </si>
  <si>
    <t>2082399</t>
  </si>
  <si>
    <t xml:space="preserve">      其他小型水库移民扶助基金支出</t>
  </si>
  <si>
    <t>20829</t>
  </si>
  <si>
    <t xml:space="preserve">    小型水库移民扶助基金对应专项债务收入安排的支出</t>
  </si>
  <si>
    <t>2082901</t>
  </si>
  <si>
    <t>2082999</t>
  </si>
  <si>
    <t xml:space="preserve">      其他小型水库移民扶助基金对应专项债务收入安排的支出</t>
  </si>
  <si>
    <t>三、节能环保支出</t>
  </si>
  <si>
    <t>21160</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</si>
  <si>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</si>
  <si>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</si>
  <si>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</si>
  <si>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</si>
  <si>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</si>
  <si>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</si>
  <si>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</si>
  <si>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</si>
  <si>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</si>
  <si>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</si>
  <si>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</si>
  <si>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21208</t>
  </si>
  <si>
    <t xml:space="preserve">    国有土地使用权出让收入安排的支出</t>
  </si>
  <si>
    <t>2120801</t>
  </si>
  <si>
    <t xml:space="preserve">      征地和拆迁补偿支出</t>
  </si>
  <si>
    <t>2120802</t>
  </si>
  <si>
    <t xml:space="preserve">      土地开发支出</t>
  </si>
  <si>
    <t>2120803</t>
  </si>
  <si>
    <t xml:space="preserve">      城市建设支出</t>
  </si>
  <si>
    <t>2120804</t>
  </si>
  <si>
    <t xml:space="preserve">      农村基础设施建设支出</t>
  </si>
  <si>
    <t>2120805</t>
  </si>
  <si>
    <t xml:space="preserve">      补助被征地农民支出</t>
  </si>
  <si>
    <t>2120806</t>
  </si>
  <si>
    <t xml:space="preserve">      土地出让业务支出</t>
  </si>
  <si>
    <t>2120807</t>
  </si>
  <si>
    <t xml:space="preserve">      廉租住房支出</t>
  </si>
  <si>
    <t>2120809</t>
  </si>
  <si>
    <t xml:space="preserve">      支付破产或改制企业职工安置费</t>
  </si>
  <si>
    <t>2120810</t>
  </si>
  <si>
    <t xml:space="preserve">      棚户区改造支出</t>
  </si>
  <si>
    <t>2120811</t>
  </si>
  <si>
    <t xml:space="preserve">      公共租赁住房支出</t>
  </si>
  <si>
    <t>2120813</t>
  </si>
  <si>
    <t xml:space="preserve">      保障性住房租金补贴</t>
  </si>
  <si>
    <t>2120899</t>
  </si>
  <si>
    <t xml:space="preserve">      其他国有土地使用权出让收入安排的支出</t>
  </si>
  <si>
    <t>21210</t>
  </si>
  <si>
    <t xml:space="preserve">    国有土地收益基金安排的支出</t>
  </si>
  <si>
    <t>2121001</t>
  </si>
  <si>
    <t>2121002</t>
  </si>
  <si>
    <t>2121099</t>
  </si>
  <si>
    <t xml:space="preserve">      其他国有土地收益基金支出</t>
  </si>
  <si>
    <t>21211</t>
  </si>
  <si>
    <t xml:space="preserve">    农业土地开发资金安排的支出</t>
  </si>
  <si>
    <t>21213</t>
  </si>
  <si>
    <t xml:space="preserve">    城市基础设施配套费安排的支出</t>
  </si>
  <si>
    <t>2121301</t>
  </si>
  <si>
    <t xml:space="preserve">      城市公共设施</t>
  </si>
  <si>
    <t>2121302</t>
  </si>
  <si>
    <t xml:space="preserve">      城市环境卫生</t>
  </si>
  <si>
    <t>2121303</t>
  </si>
  <si>
    <t xml:space="preserve">      公有房屋</t>
  </si>
  <si>
    <t>2121304</t>
  </si>
  <si>
    <t xml:space="preserve">      城市防洪</t>
  </si>
  <si>
    <t>2121399</t>
  </si>
  <si>
    <t xml:space="preserve">      其他城市基础设施配套费安排的支出</t>
  </si>
  <si>
    <t>21214</t>
  </si>
  <si>
    <t xml:space="preserve">    污水处理费收入安排的支出</t>
  </si>
  <si>
    <t>2121401</t>
  </si>
  <si>
    <t xml:space="preserve">      污水处理设施建设和运营</t>
  </si>
  <si>
    <t>2121402</t>
  </si>
  <si>
    <t xml:space="preserve">      代征手续费</t>
  </si>
  <si>
    <t>2121499</t>
  </si>
  <si>
    <t xml:space="preserve">      其他污水处理费安排的支出</t>
  </si>
  <si>
    <t>21215</t>
  </si>
  <si>
    <t xml:space="preserve">    土地储备专项债券收入安排的支出</t>
  </si>
  <si>
    <t>2121501</t>
  </si>
  <si>
    <t>2121502</t>
  </si>
  <si>
    <t>2121599</t>
  </si>
  <si>
    <t xml:space="preserve">      其他土地储备专项债券收入安排的支出</t>
  </si>
  <si>
    <t>21216</t>
  </si>
  <si>
    <t xml:space="preserve">    棚户区改造专项债券收入安排的支出</t>
  </si>
  <si>
    <t>2121601</t>
  </si>
  <si>
    <t>2121602</t>
  </si>
  <si>
    <t>2121699</t>
  </si>
  <si>
    <t xml:space="preserve">      其他棚户区改造专项债券收入安排的支出</t>
  </si>
  <si>
    <t>21217</t>
  </si>
  <si>
    <t xml:space="preserve">    城市基础设施配套费对应专项债务收入安排的支出</t>
  </si>
  <si>
    <t>2121701</t>
  </si>
  <si>
    <t>2121702</t>
  </si>
  <si>
    <t>2121703</t>
  </si>
  <si>
    <t>2121704</t>
  </si>
  <si>
    <t>2121799</t>
  </si>
  <si>
    <t xml:space="preserve">      其他城市基础设施配套费对应专项债务收入安排的支出</t>
  </si>
  <si>
    <t>21218</t>
  </si>
  <si>
    <t xml:space="preserve">    污水处理费对应专项债务收入安排的支出</t>
  </si>
  <si>
    <t>2121801</t>
  </si>
  <si>
    <t>2121899</t>
  </si>
  <si>
    <t xml:space="preserve">      其他污水处理费对应专项债务收入安排的支出</t>
  </si>
  <si>
    <t>21219</t>
  </si>
  <si>
    <t xml:space="preserve">    国有土地使用权出让收入对应专项债务收入安排的支出</t>
  </si>
  <si>
    <t>2121901</t>
  </si>
  <si>
    <t>2121902</t>
  </si>
  <si>
    <t>2121903</t>
  </si>
  <si>
    <t>2121904</t>
  </si>
  <si>
    <t>2121905</t>
  </si>
  <si>
    <t>2121906</t>
  </si>
  <si>
    <t>2121907</t>
  </si>
  <si>
    <t>2121999</t>
  </si>
  <si>
    <t xml:space="preserve">      其他国有土地使用权出让收入对应专项债务收入安排的支出</t>
  </si>
  <si>
    <t>五、农林水支出</t>
  </si>
  <si>
    <t>21366</t>
  </si>
  <si>
    <t xml:space="preserve">    大中型水库库区基金安排的支出</t>
  </si>
  <si>
    <t>2136601</t>
  </si>
  <si>
    <t>2136602</t>
  </si>
  <si>
    <t xml:space="preserve">      解决移民遗留问题</t>
  </si>
  <si>
    <t>2136603</t>
  </si>
  <si>
    <t xml:space="preserve">      库区防护工程维护</t>
  </si>
  <si>
    <t>2136699</t>
  </si>
  <si>
    <t xml:space="preserve">      其他大中型水库库区基金支出</t>
  </si>
  <si>
    <t>21367</t>
  </si>
  <si>
    <t xml:space="preserve">    三峡水库库区基金支出</t>
  </si>
  <si>
    <t>2136701</t>
  </si>
  <si>
    <t>2136702</t>
  </si>
  <si>
    <t>2136703</t>
  </si>
  <si>
    <t xml:space="preserve">      库区维护和管理</t>
  </si>
  <si>
    <t>2136799</t>
  </si>
  <si>
    <t xml:space="preserve">      其他三峡水库库区基金支出</t>
  </si>
  <si>
    <t>21369</t>
  </si>
  <si>
    <t xml:space="preserve">    国家重大水利工程建设基金安排的支出</t>
  </si>
  <si>
    <t>2136901</t>
  </si>
  <si>
    <t xml:space="preserve">      南水北调工程建设</t>
  </si>
  <si>
    <t>2136902</t>
  </si>
  <si>
    <t xml:space="preserve">      三峡后续工作</t>
  </si>
  <si>
    <t>2136903</t>
  </si>
  <si>
    <t xml:space="preserve">      地方重大水利工程建设</t>
  </si>
  <si>
    <t>2136999</t>
  </si>
  <si>
    <t xml:space="preserve">      其他重大水利工程建设基金支出</t>
  </si>
  <si>
    <t xml:space="preserve">    大中型水库库区基金对应专项债务收入安排的支出</t>
  </si>
  <si>
    <t xml:space="preserve">      其他大中型水库库区基金对应专项债务收入支出</t>
  </si>
  <si>
    <t xml:space="preserve">    国家重大水利工程建设基金对应专项债务收入安排的支出</t>
  </si>
  <si>
    <t xml:space="preserve">      三峡工程后续工作</t>
  </si>
  <si>
    <t xml:space="preserve">      其他重大水利工程建设基金对应专项债务收入支出</t>
  </si>
  <si>
    <t>六、交通运输支出</t>
  </si>
  <si>
    <t>21460</t>
  </si>
  <si>
    <t xml:space="preserve">    海南省高等级公路车辆通行附加费安排的支出</t>
  </si>
  <si>
    <t>2146001</t>
  </si>
  <si>
    <t xml:space="preserve">      公路建设</t>
  </si>
  <si>
    <t>2146002</t>
  </si>
  <si>
    <t xml:space="preserve">      公路养护</t>
  </si>
  <si>
    <t>2146003</t>
  </si>
  <si>
    <t xml:space="preserve">      公路还贷</t>
  </si>
  <si>
    <t>2146099</t>
  </si>
  <si>
    <t xml:space="preserve">      其他海南省高等级公路车辆通行附加费安排的支出</t>
  </si>
  <si>
    <t>21462</t>
  </si>
  <si>
    <t xml:space="preserve">    车辆通行费安排的支出</t>
  </si>
  <si>
    <t>2146201</t>
  </si>
  <si>
    <t>2146202</t>
  </si>
  <si>
    <t xml:space="preserve">      政府还贷公路养护</t>
  </si>
  <si>
    <t>2146203</t>
  </si>
  <si>
    <t xml:space="preserve">      政府还贷公路管理</t>
  </si>
  <si>
    <t>2146299</t>
  </si>
  <si>
    <t xml:space="preserve">      其他车辆通行费安排的支出</t>
  </si>
  <si>
    <t>21463</t>
  </si>
  <si>
    <t xml:space="preserve">    港口建设费安排的支出</t>
  </si>
  <si>
    <t>2146301</t>
  </si>
  <si>
    <t xml:space="preserve">      港口设施</t>
  </si>
  <si>
    <t>2146302</t>
  </si>
  <si>
    <t xml:space="preserve">      航道建设和维护</t>
  </si>
  <si>
    <t>2146303</t>
  </si>
  <si>
    <t xml:space="preserve">      航运保障系统建设</t>
  </si>
  <si>
    <t>2146399</t>
  </si>
  <si>
    <t xml:space="preserve">      其他港口建设费安排的支出</t>
  </si>
  <si>
    <t>21464</t>
  </si>
  <si>
    <t xml:space="preserve">    铁路建设基金支出</t>
  </si>
  <si>
    <t>2146401</t>
  </si>
  <si>
    <t xml:space="preserve">      铁路建设投资</t>
  </si>
  <si>
    <t>2146402</t>
  </si>
  <si>
    <t xml:space="preserve">      购置铁路机车车辆</t>
  </si>
  <si>
    <t>2146403</t>
  </si>
  <si>
    <t xml:space="preserve">      铁路还贷</t>
  </si>
  <si>
    <t>2146404</t>
  </si>
  <si>
    <t xml:space="preserve">      建设项目铺底资金</t>
  </si>
  <si>
    <t>2146405</t>
  </si>
  <si>
    <t xml:space="preserve">      勘测设计</t>
  </si>
  <si>
    <t>2146406</t>
  </si>
  <si>
    <t xml:space="preserve">      注册资本金</t>
  </si>
  <si>
    <t>2146407</t>
  </si>
  <si>
    <t xml:space="preserve">      周转资金</t>
  </si>
  <si>
    <t>2146499</t>
  </si>
  <si>
    <t xml:space="preserve">      其他铁路建设基金支出</t>
  </si>
  <si>
    <t>21468</t>
  </si>
  <si>
    <t xml:space="preserve">    船舶油污损害赔偿基金支出</t>
  </si>
  <si>
    <t>2146801</t>
  </si>
  <si>
    <t xml:space="preserve">      应急处置费用</t>
  </si>
  <si>
    <t>2146802</t>
  </si>
  <si>
    <t xml:space="preserve">      控制清除污染</t>
  </si>
  <si>
    <t>2146803</t>
  </si>
  <si>
    <t xml:space="preserve">      损失补偿</t>
  </si>
  <si>
    <t>2146804</t>
  </si>
  <si>
    <t xml:space="preserve">      生态恢复</t>
  </si>
  <si>
    <t>2146805</t>
  </si>
  <si>
    <t xml:space="preserve">      监视监测</t>
  </si>
  <si>
    <t>2146899</t>
  </si>
  <si>
    <t xml:space="preserve">      其他船舶油污损害赔偿基金支出</t>
  </si>
  <si>
    <t>21469</t>
  </si>
  <si>
    <t xml:space="preserve">    民航发展基金支出</t>
  </si>
  <si>
    <t>2146901</t>
  </si>
  <si>
    <t xml:space="preserve">      民航机场建设</t>
  </si>
  <si>
    <t>2146902</t>
  </si>
  <si>
    <t xml:space="preserve">      空管系统建设</t>
  </si>
  <si>
    <t>2146903</t>
  </si>
  <si>
    <t xml:space="preserve">      民航安全</t>
  </si>
  <si>
    <t>2146904</t>
  </si>
  <si>
    <t xml:space="preserve">      航线和机场补贴</t>
  </si>
  <si>
    <t>2146906</t>
  </si>
  <si>
    <t xml:space="preserve">      民航节能减排</t>
  </si>
  <si>
    <t>2146907</t>
  </si>
  <si>
    <t xml:space="preserve">      通用航空发展</t>
  </si>
  <si>
    <t>2146908</t>
  </si>
  <si>
    <t xml:space="preserve">      征管经费</t>
  </si>
  <si>
    <t>2146999</t>
  </si>
  <si>
    <t xml:space="preserve">      其他民航发展基金支出</t>
  </si>
  <si>
    <t>21470</t>
  </si>
  <si>
    <t xml:space="preserve">    海南省高等级公路车辆通行附加费对应专项债务收入安排的支出</t>
  </si>
  <si>
    <t>2147001</t>
  </si>
  <si>
    <t>2147099</t>
  </si>
  <si>
    <t xml:space="preserve">      其他海南省高等级公路车辆通行附加费对应专项债务收入安排的支出</t>
  </si>
  <si>
    <t>21471</t>
  </si>
  <si>
    <t xml:space="preserve">    政府收费公路专项债券收入安排的支出</t>
  </si>
  <si>
    <t>2147101</t>
  </si>
  <si>
    <t>2147199</t>
  </si>
  <si>
    <t xml:space="preserve">      其他政府收费公路专项债券收入安排的支出</t>
  </si>
  <si>
    <t>21472</t>
  </si>
  <si>
    <t xml:space="preserve">    车辆通行费对应专项债务收入安排的支出</t>
  </si>
  <si>
    <t>21473</t>
  </si>
  <si>
    <t xml:space="preserve">    港口建设费对应专项债务收入安排的支出</t>
  </si>
  <si>
    <t>2147301</t>
  </si>
  <si>
    <t>2147303</t>
  </si>
  <si>
    <t>2147399</t>
  </si>
  <si>
    <t xml:space="preserve">      其他港口建设费对应专项债务收入安排的支出</t>
  </si>
  <si>
    <t>七、资源勘探工业信息等支出</t>
  </si>
  <si>
    <t>21562</t>
  </si>
  <si>
    <t xml:space="preserve">    农网还贷资金支出</t>
  </si>
  <si>
    <t>2156202</t>
  </si>
  <si>
    <t xml:space="preserve">      地方农网还贷资金支出</t>
  </si>
  <si>
    <t>2156299</t>
  </si>
  <si>
    <t xml:space="preserve">      其他农网还贷资金支出</t>
  </si>
  <si>
    <t>八、其他支出</t>
  </si>
  <si>
    <t>22904</t>
  </si>
  <si>
    <t xml:space="preserve">    其他政府性基金及对应专项债务收入安排的支出</t>
  </si>
  <si>
    <t>2290401</t>
  </si>
  <si>
    <t xml:space="preserve">      其他政府性基金安排的支出</t>
  </si>
  <si>
    <t>2290402</t>
  </si>
  <si>
    <t xml:space="preserve">      其他地方自行试点项目收益专项债券收入安排的支出</t>
  </si>
  <si>
    <t>2290403</t>
  </si>
  <si>
    <t xml:space="preserve">      其他政府性基金债务收入安排的支出</t>
  </si>
  <si>
    <t>22908</t>
  </si>
  <si>
    <t xml:space="preserve">    彩票发行销售机构业务费安排的支出</t>
  </si>
  <si>
    <t>2290802</t>
  </si>
  <si>
    <t xml:space="preserve">      福利彩票发行机构的业务费支出</t>
  </si>
  <si>
    <t>2290803</t>
  </si>
  <si>
    <t xml:space="preserve">      体育彩票发行机构的业务费支出</t>
  </si>
  <si>
    <t>2290804</t>
  </si>
  <si>
    <t xml:space="preserve">      福利彩票销售机构的业务费支出</t>
  </si>
  <si>
    <t>2290805</t>
  </si>
  <si>
    <t xml:space="preserve">      体育彩票销售机构的业务费支出</t>
  </si>
  <si>
    <t>2290806</t>
  </si>
  <si>
    <t xml:space="preserve">      彩票兑奖周转金支出</t>
  </si>
  <si>
    <t>2290807</t>
  </si>
  <si>
    <t xml:space="preserve">      彩票发行销售风险基金支出</t>
  </si>
  <si>
    <t>2290808</t>
  </si>
  <si>
    <t xml:space="preserve">      彩票市场调控资金支出</t>
  </si>
  <si>
    <t>2290899</t>
  </si>
  <si>
    <t xml:space="preserve">      其他彩票发行销售机构业务费安排的支出</t>
  </si>
  <si>
    <t>22960</t>
  </si>
  <si>
    <t xml:space="preserve">    彩票公益金安排的支出</t>
  </si>
  <si>
    <t xml:space="preserve">      用于补充全国社会保障基金的彩票公益金支出</t>
  </si>
  <si>
    <t>2296002</t>
  </si>
  <si>
    <t xml:space="preserve">      用于社会福利的彩票公益金支出</t>
  </si>
  <si>
    <t>2296003</t>
  </si>
  <si>
    <t xml:space="preserve">      用于体育事业的彩票公益金支出</t>
  </si>
  <si>
    <t>2296004</t>
  </si>
  <si>
    <t xml:space="preserve">      用于教育事业的彩票公益金支出</t>
  </si>
  <si>
    <t>2296005</t>
  </si>
  <si>
    <t xml:space="preserve">      用于红十字事业的彩票公益金支出</t>
  </si>
  <si>
    <t>2296006</t>
  </si>
  <si>
    <t xml:space="preserve">      用于残疾人事业的彩票公益金支出</t>
  </si>
  <si>
    <t>2296010</t>
  </si>
  <si>
    <t xml:space="preserve">      用于文化事业的彩票公益金支出</t>
  </si>
  <si>
    <t>2296011</t>
  </si>
  <si>
    <t xml:space="preserve">      用于扶贫的彩票公益金支出</t>
  </si>
  <si>
    <t>2296012</t>
  </si>
  <si>
    <t xml:space="preserve">      用于法律援助的彩票公益金支出</t>
  </si>
  <si>
    <t>2296013</t>
  </si>
  <si>
    <t xml:space="preserve">      用于城乡医疗救助的的彩票公益金支出</t>
  </si>
  <si>
    <t>2296099</t>
  </si>
  <si>
    <t xml:space="preserve">      用于其他社会公益事业的彩票公益金支出</t>
  </si>
  <si>
    <t>九、债务付息支出</t>
  </si>
  <si>
    <t>2320401</t>
  </si>
  <si>
    <t xml:space="preserve">      海南省高等级公路车辆通行附加费债务付息支出</t>
  </si>
  <si>
    <t>2320402</t>
  </si>
  <si>
    <t xml:space="preserve">      港口建设费债务付息支出</t>
  </si>
  <si>
    <t>2320405</t>
  </si>
  <si>
    <t xml:space="preserve">      国家电影事业发展专项资金债务付息支出</t>
  </si>
  <si>
    <t>2320411</t>
  </si>
  <si>
    <t xml:space="preserve">      国有土地使用权出让金债务付息支出</t>
  </si>
  <si>
    <t>2320413</t>
  </si>
  <si>
    <t xml:space="preserve">      农业土地开发资金债务付息支出</t>
  </si>
  <si>
    <t>2320414</t>
  </si>
  <si>
    <t xml:space="preserve">      大中型水库库区基金债务付息支出</t>
  </si>
  <si>
    <t>2320416</t>
  </si>
  <si>
    <t xml:space="preserve">      城市基础设施配套费债务付息支出</t>
  </si>
  <si>
    <t>2320417</t>
  </si>
  <si>
    <t xml:space="preserve">      小型水库移民扶助基金债务付息支出</t>
  </si>
  <si>
    <t>2320418</t>
  </si>
  <si>
    <t xml:space="preserve">      国家重大水利工程建设基金债务付息支出</t>
  </si>
  <si>
    <t>2320419</t>
  </si>
  <si>
    <t xml:space="preserve">      车辆通行费债务付息支出</t>
  </si>
  <si>
    <t>2320420</t>
  </si>
  <si>
    <t xml:space="preserve">      污水处理费债务付息支出</t>
  </si>
  <si>
    <t>2320431</t>
  </si>
  <si>
    <t xml:space="preserve">      土地储备专项债券付息支出</t>
  </si>
  <si>
    <t>2320432</t>
  </si>
  <si>
    <t xml:space="preserve">      政府收费公路专项债券付息支出</t>
  </si>
  <si>
    <t>2320433</t>
  </si>
  <si>
    <t xml:space="preserve">      棚户区改造专项债券付息支出</t>
  </si>
  <si>
    <t>2320498</t>
  </si>
  <si>
    <t xml:space="preserve">      其他地方自行试点项目收益专项债券付息支出</t>
  </si>
  <si>
    <t>2320499</t>
  </si>
  <si>
    <t xml:space="preserve">      其他政府性基金债务付息支出</t>
  </si>
  <si>
    <t>十、债务发行费用支出</t>
  </si>
  <si>
    <t xml:space="preserve">    地方政府专项债务发行费用支出</t>
  </si>
  <si>
    <t>2330401</t>
  </si>
  <si>
    <t xml:space="preserve">      海南省高等级公路车辆通行附加费债务发行费用支出</t>
  </si>
  <si>
    <t>2330402</t>
  </si>
  <si>
    <t xml:space="preserve">      港口建设费债务发行费用支出</t>
  </si>
  <si>
    <t>2330405</t>
  </si>
  <si>
    <t xml:space="preserve">      国家电影事业发展专项资金债务发行费用支出</t>
  </si>
  <si>
    <t>2330411</t>
  </si>
  <si>
    <t xml:space="preserve">      国有土地使用权出让金债务发行费用支出</t>
  </si>
  <si>
    <t>2330413</t>
  </si>
  <si>
    <t xml:space="preserve">      农业土地开发资金债务发行费用支出</t>
  </si>
  <si>
    <t>2330414</t>
  </si>
  <si>
    <t xml:space="preserve">      大中型水库库区基金债务发行费用支出</t>
  </si>
  <si>
    <t>2330416</t>
  </si>
  <si>
    <t xml:space="preserve">      城市基础设施配套费债务发行费用支出</t>
  </si>
  <si>
    <t>2330417</t>
  </si>
  <si>
    <t xml:space="preserve">      小型水库移民扶助基金债务发行费用支出</t>
  </si>
  <si>
    <t>2330418</t>
  </si>
  <si>
    <t xml:space="preserve">      国家重大水利工程建设基金债务发行费用支出</t>
  </si>
  <si>
    <t>2330419</t>
  </si>
  <si>
    <t xml:space="preserve">      车辆通行费债务发行费用支出</t>
  </si>
  <si>
    <t>2330420</t>
  </si>
  <si>
    <t xml:space="preserve">      污水处理费债务发行费用支出</t>
  </si>
  <si>
    <t>2330431</t>
  </si>
  <si>
    <t xml:space="preserve">      土地储备专项债券发行费用支出</t>
  </si>
  <si>
    <t>2330432</t>
  </si>
  <si>
    <t xml:space="preserve">      政府收费公路专项债券发行费用支出</t>
  </si>
  <si>
    <t>2330433</t>
  </si>
  <si>
    <t xml:space="preserve">      棚户区改造专项债券发行费用支出</t>
  </si>
  <si>
    <t>2330498</t>
  </si>
  <si>
    <t xml:space="preserve">      其他地方自行试点项目收益专项债务发行费用支出</t>
  </si>
  <si>
    <t>2330499</t>
  </si>
  <si>
    <t xml:space="preserve">      其他政府性基金债务发行费用支出</t>
  </si>
  <si>
    <t>234</t>
  </si>
  <si>
    <t>十一、抗疫特别国债安排的支出</t>
  </si>
  <si>
    <t>23401</t>
  </si>
  <si>
    <t xml:space="preserve">    基础设施建设</t>
  </si>
  <si>
    <t>2340101</t>
  </si>
  <si>
    <t xml:space="preserve">      公共卫生体系建设</t>
  </si>
  <si>
    <t>2340102</t>
  </si>
  <si>
    <t xml:space="preserve">      重大疫情防控救治体系建设</t>
  </si>
  <si>
    <t>2340103</t>
  </si>
  <si>
    <t xml:space="preserve">      粮食安全</t>
  </si>
  <si>
    <t>2340104</t>
  </si>
  <si>
    <t xml:space="preserve">      能源安全</t>
  </si>
  <si>
    <t>2340105</t>
  </si>
  <si>
    <t xml:space="preserve">      应急物资保障</t>
  </si>
  <si>
    <t>2340106</t>
  </si>
  <si>
    <t xml:space="preserve">      产业链改造升级</t>
  </si>
  <si>
    <t>2340107</t>
  </si>
  <si>
    <t xml:space="preserve">      城镇老旧小区改造</t>
  </si>
  <si>
    <t>2340108</t>
  </si>
  <si>
    <t xml:space="preserve">      生态环境治理</t>
  </si>
  <si>
    <t>2340109</t>
  </si>
  <si>
    <t xml:space="preserve">      交通基础设施建设</t>
  </si>
  <si>
    <t>2340110</t>
  </si>
  <si>
    <t xml:space="preserve">      市政设施建设</t>
  </si>
  <si>
    <t>2340111</t>
  </si>
  <si>
    <t xml:space="preserve">      重大区域规划基础设施建设</t>
  </si>
  <si>
    <t>2340199</t>
  </si>
  <si>
    <t xml:space="preserve">      其他基础设施建设</t>
  </si>
  <si>
    <t>23402</t>
  </si>
  <si>
    <t xml:space="preserve">    抗疫相关支出</t>
  </si>
  <si>
    <t>2340201</t>
  </si>
  <si>
    <t xml:space="preserve">      减免房租补贴</t>
  </si>
  <si>
    <t>2340202</t>
  </si>
  <si>
    <t xml:space="preserve">      重点企业贷款贴息</t>
  </si>
  <si>
    <t>2340203</t>
  </si>
  <si>
    <t xml:space="preserve">      创业担保贷款贴息</t>
  </si>
  <si>
    <t>2340204</t>
  </si>
  <si>
    <t xml:space="preserve">      援企稳岗补贴</t>
  </si>
  <si>
    <t>2340205</t>
  </si>
  <si>
    <t xml:space="preserve">      困难群众基本生活补助</t>
  </si>
  <si>
    <t>2340299</t>
  </si>
  <si>
    <t xml:space="preserve">      其他抗疫相关支出</t>
  </si>
  <si>
    <t>230</t>
  </si>
  <si>
    <t>23004</t>
  </si>
  <si>
    <t xml:space="preserve">   政府性基金转移支付</t>
  </si>
  <si>
    <t>2300402</t>
  </si>
  <si>
    <t xml:space="preserve">     政府性基金上解支出</t>
  </si>
  <si>
    <t>2300403</t>
  </si>
  <si>
    <t xml:space="preserve">     抗疫特别国债转移支付支出</t>
  </si>
  <si>
    <t>23008</t>
  </si>
  <si>
    <t xml:space="preserve">   调出资金</t>
  </si>
  <si>
    <t>23009</t>
  </si>
  <si>
    <t xml:space="preserve">   年终结余</t>
  </si>
  <si>
    <t>231</t>
  </si>
  <si>
    <t>地方政府专项债务还本支出</t>
  </si>
  <si>
    <t>省本级政府性基金预算收入</t>
  </si>
  <si>
    <t xml:space="preserve">   政府性基金补助收入</t>
  </si>
  <si>
    <t xml:space="preserve">     政府性基金上解收入</t>
  </si>
  <si>
    <t>省本级政府性基金支出</t>
  </si>
  <si>
    <t>2300401</t>
  </si>
  <si>
    <t xml:space="preserve">     政府性基金补助支出</t>
  </si>
  <si>
    <t>203308</t>
  </si>
  <si>
    <t>23011</t>
  </si>
  <si>
    <t xml:space="preserve">   地方政府专项债务转贷支出</t>
  </si>
  <si>
    <t>上年结转对应安排支出</t>
  </si>
  <si>
    <t>本年支出小计</t>
  </si>
  <si>
    <r>
      <rPr>
        <sz val="14"/>
        <rFont val="MS Serif"/>
        <family val="1"/>
      </rPr>
      <t xml:space="preserve">    </t>
    </r>
    <r>
      <rPr>
        <sz val="14"/>
        <color indexed="8"/>
        <rFont val="宋体"/>
        <family val="3"/>
        <charset val="134"/>
      </rPr>
      <t>单位：万元</t>
    </r>
  </si>
  <si>
    <t>项        目</t>
  </si>
  <si>
    <t xml:space="preserve">  利润收入</t>
  </si>
  <si>
    <t xml:space="preserve">     电力企业利润收入</t>
  </si>
  <si>
    <t xml:space="preserve">     运输企业利润收入</t>
  </si>
  <si>
    <t xml:space="preserve">     投资服务企业利润收入</t>
  </si>
  <si>
    <t xml:space="preserve">     贸易企业利润收入</t>
  </si>
  <si>
    <t xml:space="preserve">     建筑施工企业利润收入</t>
  </si>
  <si>
    <t xml:space="preserve">     房地产企业利润收入</t>
  </si>
  <si>
    <t xml:space="preserve">     医药企业利润收入</t>
  </si>
  <si>
    <t xml:space="preserve">     农林牧渔企业利润收入</t>
  </si>
  <si>
    <t xml:space="preserve">     军工企业利润收入</t>
  </si>
  <si>
    <t xml:space="preserve">     转制科研院所利润收入</t>
  </si>
  <si>
    <t xml:space="preserve">     地质勘查企业利润收入</t>
  </si>
  <si>
    <r>
      <rPr>
        <sz val="14"/>
        <rFont val="宋体"/>
        <family val="3"/>
        <charset val="134"/>
      </rPr>
      <t xml:space="preserve">  </t>
    </r>
    <r>
      <rPr>
        <sz val="14"/>
        <rFont val="宋体"/>
        <family val="3"/>
        <charset val="134"/>
      </rPr>
      <t xml:space="preserve"> </t>
    </r>
    <r>
      <rPr>
        <sz val="14"/>
        <rFont val="宋体"/>
        <family val="3"/>
        <charset val="134"/>
      </rPr>
      <t xml:space="preserve">  卫生体育福利企业利润收入</t>
    </r>
  </si>
  <si>
    <t xml:space="preserve">     教育文化广播企业利润收入</t>
  </si>
  <si>
    <t xml:space="preserve">     科学研究企业利润收入</t>
  </si>
  <si>
    <t xml:space="preserve">     机关社团所属企业利润收入</t>
  </si>
  <si>
    <t xml:space="preserve">     化工企业利润收入</t>
  </si>
  <si>
    <t xml:space="preserve">     金融企业利润收入（国资预算）</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</si>
  <si>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</si>
  <si>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</si>
  <si>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</si>
  <si>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</si>
  <si>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金融企业股利、股息收入（国资预算）</t>
  </si>
  <si>
    <t xml:space="preserve">     其他国有资本经营预算企业股利、股息收入</t>
  </si>
  <si>
    <t xml:space="preserve">  产权转让收入</t>
  </si>
  <si>
    <t xml:space="preserve">     国有股权、股份转让收入</t>
  </si>
  <si>
    <t xml:space="preserve">     国有独资企业产权转让收入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</si>
  <si>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</si>
  <si>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</si>
  <si>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</si>
  <si>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</si>
  <si>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</si>
  <si>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</si>
  <si>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上年结转</t>
  </si>
  <si>
    <t>账务调整收入</t>
  </si>
  <si>
    <t xml:space="preserve">  解决历史遗留问题及改革成本支出</t>
  </si>
  <si>
    <t xml:space="preserve">    “三供一业”移交补助支出</t>
  </si>
  <si>
    <t xml:space="preserve">    国有企业办职教幼教补助支出</t>
  </si>
  <si>
    <t xml:space="preserve">    国有企业退休人员社会化管理补助支出</t>
  </si>
  <si>
    <t xml:space="preserve">    国有企业改革成本支出</t>
  </si>
  <si>
    <t xml:space="preserve">    离休干部医药费补助支出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</si>
  <si>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</si>
  <si>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</si>
  <si>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</si>
  <si>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</si>
  <si>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</si>
  <si>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</si>
  <si>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其他国有企业资本金注入</t>
  </si>
  <si>
    <t xml:space="preserve">  国有企业政策性补贴</t>
  </si>
  <si>
    <t xml:space="preserve">    国有企业政策性补贴（项）</t>
  </si>
  <si>
    <t xml:space="preserve">  金融国有资本经营预算支出</t>
  </si>
  <si>
    <t xml:space="preserve">  其他金融国有资本经营预算支出</t>
  </si>
  <si>
    <t xml:space="preserve">  其他国有资本经营预算支出</t>
  </si>
  <si>
    <t xml:space="preserve">    其他国有资本经营预算支出（项）</t>
  </si>
  <si>
    <t>国有资本经营预算转移支付</t>
  </si>
  <si>
    <t>调出资金</t>
  </si>
  <si>
    <t>结转下年</t>
  </si>
  <si>
    <t>利润收入</t>
  </si>
  <si>
    <t xml:space="preserve">     卫生体育福利企业利润收入</t>
  </si>
  <si>
    <t>股利、股息收入</t>
  </si>
  <si>
    <t>产权转让收入</t>
  </si>
  <si>
    <t xml:space="preserve">    国有股权、股份转让收入</t>
  </si>
  <si>
    <t xml:space="preserve">    国有独资企业产权转让收入</t>
  </si>
  <si>
    <t xml:space="preserve">   其他国有资本经营预算企业产权转让收入</t>
  </si>
  <si>
    <t>清算收入</t>
  </si>
  <si>
    <t>其他国有资本经营预算收入</t>
  </si>
  <si>
    <t>项   目</t>
  </si>
  <si>
    <t xml:space="preserve">    "三供一业"移交补助支出</t>
  </si>
  <si>
    <t xml:space="preserve">   其他金融国有资本经营预算支出</t>
  </si>
  <si>
    <t>地  区</t>
  </si>
  <si>
    <t>预算数</t>
  </si>
  <si>
    <t>合  计</t>
  </si>
  <si>
    <t>项目名称</t>
  </si>
  <si>
    <t>项     目</t>
  </si>
  <si>
    <t>一、企业职工基本养老保险基金收入</t>
  </si>
  <si>
    <t xml:space="preserve">    其中：保险费收入</t>
  </si>
  <si>
    <t xml:space="preserve">          利息收入</t>
  </si>
  <si>
    <t xml:space="preserve">          财政补贴收入</t>
  </si>
  <si>
    <t>二、机关事业单位基本养老保险基金收入</t>
  </si>
  <si>
    <t>三、失业保险基金收入</t>
  </si>
  <si>
    <t>四、城镇职工基本医疗保险基金收入</t>
  </si>
  <si>
    <t>五、工伤保险基金收入</t>
  </si>
  <si>
    <t>六、城乡居民基本养老保险基金收入</t>
  </si>
  <si>
    <t>七、居民基本医疗保险基金收入</t>
  </si>
  <si>
    <t>收入小计</t>
  </si>
  <si>
    <t xml:space="preserve">  其中：保险费收入</t>
  </si>
  <si>
    <t xml:space="preserve">        利息收入</t>
  </si>
  <si>
    <t xml:space="preserve">        财政补贴收入</t>
  </si>
  <si>
    <t>上级补助收入</t>
  </si>
  <si>
    <t>下级上解收入</t>
  </si>
  <si>
    <t>收入合计</t>
  </si>
  <si>
    <r>
      <rPr>
        <sz val="14"/>
        <rFont val="宋体"/>
        <family val="3"/>
        <charset val="134"/>
      </rPr>
      <t xml:space="preserve">    </t>
    </r>
    <r>
      <rPr>
        <sz val="14"/>
        <color indexed="8"/>
        <rFont val="宋体"/>
        <family val="3"/>
        <charset val="134"/>
      </rPr>
      <t>单位：万元</t>
    </r>
  </si>
  <si>
    <t>一、企业职工基本养老保险基金支出</t>
  </si>
  <si>
    <t xml:space="preserve">    其中：待遇支出</t>
  </si>
  <si>
    <t>二、机关事业单位基本养老保险基金支出</t>
  </si>
  <si>
    <t>三、失业保险基金支出</t>
  </si>
  <si>
    <t>四、城镇职工基本医疗保险基金支出</t>
  </si>
  <si>
    <t>五、工伤保险基金支出</t>
  </si>
  <si>
    <t>六、城乡居民基本养老保险基金支出</t>
  </si>
  <si>
    <t>七、居民基本医疗保险基金支出</t>
  </si>
  <si>
    <t>支出小计</t>
  </si>
  <si>
    <t xml:space="preserve">    其中：社会保险待遇支出</t>
  </si>
  <si>
    <t>补助下级支出</t>
  </si>
  <si>
    <t>上解上级支出</t>
  </si>
  <si>
    <t>支出合计</t>
  </si>
  <si>
    <t>4-4  2021年云南省省本级社会保险基金支出预算情况表</t>
  </si>
  <si>
    <t>单位：亿元</t>
  </si>
  <si>
    <t>地   区</t>
  </si>
  <si>
    <t>2020年债务限额</t>
  </si>
  <si>
    <t>2020年债务余额预计执行数</t>
  </si>
  <si>
    <t>一般债务</t>
  </si>
  <si>
    <t>专项债务</t>
  </si>
  <si>
    <t>公  式</t>
  </si>
  <si>
    <t>A=B+C</t>
  </si>
  <si>
    <t>B</t>
  </si>
  <si>
    <t>C</t>
  </si>
  <si>
    <t>D=E+F</t>
  </si>
  <si>
    <t>E</t>
  </si>
  <si>
    <t>F</t>
  </si>
  <si>
    <t>注：1.本表反映上一年度本地区、本级及分地区地方政府债务限额及余额预计执行数。</t>
  </si>
  <si>
    <t xml:space="preserve">    2.本表由县级以上地方各级财政部门在本级人民代表大会批准预算后二十日内公开。</t>
  </si>
  <si>
    <t xml:space="preserve">  昆明市</t>
  </si>
  <si>
    <t xml:space="preserve">    昆明市本级</t>
  </si>
  <si>
    <t>项    目</t>
  </si>
  <si>
    <t>执行数</t>
  </si>
  <si>
    <t>一、2019年末地方政府一般债务余额实际数</t>
  </si>
  <si>
    <t>二、2020年末地方政府一般债务余额限额</t>
  </si>
  <si>
    <t>三、2020年地方政府一般债务发行额</t>
  </si>
  <si>
    <t xml:space="preserve">   中央转贷地方的国际金融组织和外国政府贷款</t>
  </si>
  <si>
    <t xml:space="preserve">   2020年地方政府一般债券发行额</t>
  </si>
  <si>
    <t>四、2020年地方政府一般债务还本额</t>
  </si>
  <si>
    <t>五、2020年末地方政府一般债务余额预计执行数</t>
  </si>
  <si>
    <t>六、2021年地方财政赤字</t>
  </si>
  <si>
    <t>七、2021年地方政府一般债务余额限额</t>
  </si>
  <si>
    <t>注：1.本表反映本地区上两年度一般债务余额，上一年度一般债务限额、发行额、还本支出及余额，本年度财政赤字及一般
      债务限额。  
    2.本表由县级以上地方各级财政部门在本级人民代表大会批准预算后二十日内公开。</t>
  </si>
  <si>
    <t xml:space="preserve">    中央转贷地方的国际金融组织和外国政府贷款</t>
  </si>
  <si>
    <t xml:space="preserve">    2020年地方政府一般债券发行额</t>
  </si>
  <si>
    <t>注：1.本表反映本地区上两年度一般债务余额，上一年度一般债务限额、发行额、还本支出及余额，本年度财政赤
      字及一般债务限额。  
    2.本表由县级以上地方各级财政部门在本级人民代表大会批准预算后二十日内公开。</t>
  </si>
  <si>
    <t>一、2019年末地方政府专项债务余额实际数</t>
  </si>
  <si>
    <t>二、2020年末地方政府专项债务余额限额</t>
  </si>
  <si>
    <t>三、2020年地方政府专项债务发行额</t>
  </si>
  <si>
    <t>四、2020年地方政府专项债务还本额</t>
  </si>
  <si>
    <t>五、2020年末地方政府专项债务余额预计执行数</t>
  </si>
  <si>
    <t>六、2021年地方政府专项债务新增限额</t>
  </si>
  <si>
    <t>七、2020年末地方政府专项债务余额限额</t>
  </si>
  <si>
    <t>注：1.本表反映本地区上两年度专项债务余额，上一年度专项债务限额、发行额、还本额及余额，本年度专项债务新
      增限额及限额。
    2.本表由县级以上地方各级财政部门在本级人民代表大会批准预算后二十日内公开。</t>
  </si>
  <si>
    <t>六、2020年地方政府专项债务新增限额</t>
  </si>
  <si>
    <t>七、2021年末地方政府专项债务余额限额</t>
  </si>
  <si>
    <t>注：1.本表反映本地区上两年度专项债务余额，上一年度专项债务限额、发行额、还本额及余额，本年度专项债务
      新增限额及限额。
    2.本表由县级以上地方各级财政部门在本级人民代表大会批准预算后二十日内公开。</t>
  </si>
  <si>
    <t>公式</t>
  </si>
  <si>
    <t>本地区</t>
  </si>
  <si>
    <t>本级</t>
  </si>
  <si>
    <t>一、2020年发行预计执行数</t>
  </si>
  <si>
    <t>A=B+D</t>
  </si>
  <si>
    <t>（一）一般债券</t>
  </si>
  <si>
    <t xml:space="preserve">   其中：再融资债券</t>
  </si>
  <si>
    <t>（二）专项债券</t>
  </si>
  <si>
    <t>D</t>
  </si>
  <si>
    <t>二、2020年还本预计执行数</t>
  </si>
  <si>
    <t>F=G+H</t>
  </si>
  <si>
    <t>G</t>
  </si>
  <si>
    <t>H</t>
  </si>
  <si>
    <t>三、2020年付息预计执行数</t>
  </si>
  <si>
    <t>I=J+K</t>
  </si>
  <si>
    <t>J</t>
  </si>
  <si>
    <t>K</t>
  </si>
  <si>
    <t>四、2021年还本预算数</t>
  </si>
  <si>
    <t>L=M+O</t>
  </si>
  <si>
    <t>M</t>
  </si>
  <si>
    <t xml:space="preserve">   其中：再融资</t>
  </si>
  <si>
    <t xml:space="preserve">      财政预算安排 </t>
  </si>
  <si>
    <t>N</t>
  </si>
  <si>
    <t>O</t>
  </si>
  <si>
    <t xml:space="preserve">      财政预算安排</t>
  </si>
  <si>
    <t>P</t>
  </si>
  <si>
    <t>五、2021年付息预算数</t>
  </si>
  <si>
    <t>Q=R+S</t>
  </si>
  <si>
    <t>R</t>
  </si>
  <si>
    <t>S</t>
  </si>
  <si>
    <t>注：1.本表反映本地区上一年度地方政府债券（含再融资债券）发行及还本付息支出
      预计执行数、本年度地方政府债券还本付息支出预算数等。
    2.本表由县级以上地方各级财政部门在本级人民代表大会批准预算后二十日内公
      开。</t>
  </si>
  <si>
    <t>下级</t>
  </si>
  <si>
    <t>一、2019年地方政府债务限额</t>
  </si>
  <si>
    <t>其中： 一般债务限额</t>
  </si>
  <si>
    <t xml:space="preserve">       专项债务限额</t>
  </si>
  <si>
    <t>二、提前下达的2020年新增地方政府债务限额</t>
  </si>
  <si>
    <t>注：本表反映本地区及本级年初预算中列示提前下达的新增地方政府债务限额情况，由县级以上地方各级财政部门在本级人民代表大会批准预算后二十日内公开。</t>
  </si>
  <si>
    <t>序号</t>
  </si>
  <si>
    <t>项目类型</t>
  </si>
  <si>
    <t>项目主管部门</t>
  </si>
  <si>
    <t>债券性质</t>
  </si>
  <si>
    <t>债券规模</t>
  </si>
  <si>
    <t>注：本表反映本级当年提前下达的新增地方政府债券资金使用安排，由县级以上地方各级财政部门在本级人民代表大会批准预算后二十日内公开。</t>
  </si>
  <si>
    <t>单位名称、项目名称</t>
  </si>
  <si>
    <t>项目年度绩效目标</t>
  </si>
  <si>
    <t>一级指标</t>
  </si>
  <si>
    <t>二级指标</t>
  </si>
  <si>
    <t>三级指标</t>
  </si>
  <si>
    <t>指标值</t>
  </si>
  <si>
    <t>度量单位</t>
  </si>
  <si>
    <t>指标属性</t>
  </si>
  <si>
    <t>指标内容</t>
  </si>
  <si>
    <t>单位</t>
  </si>
  <si>
    <t>6-2  重点工作情况解释说明汇总表</t>
  </si>
  <si>
    <t>重点工作</t>
  </si>
  <si>
    <t>1-1  2021年禄劝县一般公共预算收入情况表</t>
  </si>
  <si>
    <t>全县一般公共预算收入</t>
    <phoneticPr fontId="84" type="noConversion"/>
  </si>
  <si>
    <t>1-2  2021年禄劝县一般公共预算支出情况表</t>
    <phoneticPr fontId="84" type="noConversion"/>
  </si>
  <si>
    <t>全县一般公共预算支出</t>
    <phoneticPr fontId="84" type="noConversion"/>
  </si>
  <si>
    <t>1-3  2021年禄劝县本级一般公共预算收入情况表</t>
    <phoneticPr fontId="84" type="noConversion"/>
  </si>
  <si>
    <t>1-4  2021年禄劝县本级一般公共预算支出情况表</t>
    <phoneticPr fontId="84" type="noConversion"/>
  </si>
  <si>
    <t xml:space="preserve">     一般行政管理事务</t>
    <phoneticPr fontId="84" type="noConversion"/>
  </si>
  <si>
    <t xml:space="preserve">     机关服务</t>
    <phoneticPr fontId="84" type="noConversion"/>
  </si>
  <si>
    <t xml:space="preserve">     “两房”建设</t>
    <phoneticPr fontId="84" type="noConversion"/>
  </si>
  <si>
    <t xml:space="preserve">     检察监督</t>
    <phoneticPr fontId="84" type="noConversion"/>
  </si>
  <si>
    <t xml:space="preserve">     其他检察支出</t>
    <phoneticPr fontId="84" type="noConversion"/>
  </si>
  <si>
    <t xml:space="preserve">   法院</t>
    <phoneticPr fontId="84" type="noConversion"/>
  </si>
  <si>
    <t xml:space="preserve">     行政运行</t>
    <phoneticPr fontId="84" type="noConversion"/>
  </si>
  <si>
    <t xml:space="preserve">     事业运行</t>
    <phoneticPr fontId="84" type="noConversion"/>
  </si>
  <si>
    <t xml:space="preserve">   强制隔离戒毒</t>
    <phoneticPr fontId="84" type="noConversion"/>
  </si>
  <si>
    <t xml:space="preserve">     犯人生活</t>
    <phoneticPr fontId="84" type="noConversion"/>
  </si>
  <si>
    <t xml:space="preserve">     犯人改造</t>
    <phoneticPr fontId="84" type="noConversion"/>
  </si>
  <si>
    <t xml:space="preserve">     狱政设施建设</t>
    <phoneticPr fontId="84" type="noConversion"/>
  </si>
  <si>
    <t xml:space="preserve">     信息化建设</t>
    <phoneticPr fontId="84" type="noConversion"/>
  </si>
  <si>
    <t xml:space="preserve">     其他监狱支出</t>
    <phoneticPr fontId="84" type="noConversion"/>
  </si>
  <si>
    <t xml:space="preserve">     安全业务</t>
    <phoneticPr fontId="84" type="noConversion"/>
  </si>
  <si>
    <t xml:space="preserve">   国家安全</t>
    <phoneticPr fontId="84" type="noConversion"/>
  </si>
  <si>
    <t xml:space="preserve">     其他公安支出</t>
    <phoneticPr fontId="84" type="noConversion"/>
  </si>
  <si>
    <t xml:space="preserve">     专项基础科研</t>
    <phoneticPr fontId="84" type="noConversion"/>
  </si>
  <si>
    <t xml:space="preserve">     其他基础研究支出</t>
    <phoneticPr fontId="84" type="noConversion"/>
  </si>
  <si>
    <t xml:space="preserve">   应用研究</t>
    <phoneticPr fontId="84" type="noConversion"/>
  </si>
  <si>
    <t xml:space="preserve">     社会公益研究</t>
    <phoneticPr fontId="84" type="noConversion"/>
  </si>
  <si>
    <t xml:space="preserve">   社会科学</t>
    <phoneticPr fontId="84" type="noConversion"/>
  </si>
  <si>
    <t xml:space="preserve">     社会科学研究机构</t>
    <phoneticPr fontId="84" type="noConversion"/>
  </si>
  <si>
    <t xml:space="preserve">     社会科学研究</t>
    <phoneticPr fontId="84" type="noConversion"/>
  </si>
  <si>
    <t xml:space="preserve">   科学技术普及</t>
    <phoneticPr fontId="84" type="noConversion"/>
  </si>
  <si>
    <t xml:space="preserve">     机构运行</t>
    <phoneticPr fontId="84" type="noConversion"/>
  </si>
  <si>
    <t xml:space="preserve">     科普活动</t>
    <phoneticPr fontId="84" type="noConversion"/>
  </si>
  <si>
    <t xml:space="preserve">     青少年科技活动</t>
    <phoneticPr fontId="84" type="noConversion"/>
  </si>
  <si>
    <t xml:space="preserve">     学术交流活动</t>
    <phoneticPr fontId="84" type="noConversion"/>
  </si>
  <si>
    <t xml:space="preserve">     其他科学技术普及支出</t>
    <phoneticPr fontId="84" type="noConversion"/>
  </si>
  <si>
    <t xml:space="preserve">   科技重大项目</t>
    <phoneticPr fontId="84" type="noConversion"/>
  </si>
  <si>
    <t xml:space="preserve">     科技重大专项</t>
    <phoneticPr fontId="84" type="noConversion"/>
  </si>
  <si>
    <t xml:space="preserve">     重点研发计划</t>
    <phoneticPr fontId="84" type="noConversion"/>
  </si>
  <si>
    <t xml:space="preserve">   其他科学技术支出</t>
    <phoneticPr fontId="84" type="noConversion"/>
  </si>
  <si>
    <t xml:space="preserve">     科技奖励</t>
    <phoneticPr fontId="84" type="noConversion"/>
  </si>
  <si>
    <t xml:space="preserve">     转制科研机构</t>
    <phoneticPr fontId="84" type="noConversion"/>
  </si>
  <si>
    <t xml:space="preserve">     其他科学技术支出</t>
    <phoneticPr fontId="84" type="noConversion"/>
  </si>
  <si>
    <t>七、文化旅游体育与传媒支出</t>
    <phoneticPr fontId="84" type="noConversion"/>
  </si>
  <si>
    <t xml:space="preserve">     文化和旅游交流与合作</t>
    <phoneticPr fontId="84" type="noConversion"/>
  </si>
  <si>
    <t xml:space="preserve">     文化创作与保护</t>
    <phoneticPr fontId="84" type="noConversion"/>
  </si>
  <si>
    <t xml:space="preserve">     体育训练</t>
    <phoneticPr fontId="84" type="noConversion"/>
  </si>
  <si>
    <t xml:space="preserve">     体育场馆</t>
    <phoneticPr fontId="84" type="noConversion"/>
  </si>
  <si>
    <t xml:space="preserve">     出版发行</t>
    <phoneticPr fontId="84" type="noConversion"/>
  </si>
  <si>
    <t xml:space="preserve">     电影</t>
    <phoneticPr fontId="84" type="noConversion"/>
  </si>
  <si>
    <t xml:space="preserve">   广播电视</t>
    <phoneticPr fontId="84" type="noConversion"/>
  </si>
  <si>
    <t xml:space="preserve">     行政运行</t>
    <phoneticPr fontId="84" type="noConversion"/>
  </si>
  <si>
    <t xml:space="preserve">     机关服务</t>
    <phoneticPr fontId="84" type="noConversion"/>
  </si>
  <si>
    <t xml:space="preserve">     机关事业单位职业年金缴费支出</t>
    <phoneticPr fontId="84" type="noConversion"/>
  </si>
  <si>
    <t xml:space="preserve">     对机关事业单位基本养老保险基金的补助</t>
    <phoneticPr fontId="84" type="noConversion"/>
  </si>
  <si>
    <t xml:space="preserve">     机关事业单位基本养老保险缴费支出</t>
    <phoneticPr fontId="84" type="noConversion"/>
  </si>
  <si>
    <t xml:space="preserve">     残疾人康复</t>
    <phoneticPr fontId="84" type="noConversion"/>
  </si>
  <si>
    <t xml:space="preserve">     残疾人就业和扶贫</t>
    <phoneticPr fontId="84" type="noConversion"/>
  </si>
  <si>
    <t xml:space="preserve">     残疾人体育</t>
    <phoneticPr fontId="84" type="noConversion"/>
  </si>
  <si>
    <t xml:space="preserve">     其他社会福利支出</t>
    <phoneticPr fontId="84" type="noConversion"/>
  </si>
  <si>
    <t xml:space="preserve">     其他残疾人事业支出</t>
    <phoneticPr fontId="84" type="noConversion"/>
  </si>
  <si>
    <t xml:space="preserve">   红十字事业</t>
    <phoneticPr fontId="84" type="noConversion"/>
  </si>
  <si>
    <t xml:space="preserve">     其他退役军人事务管理支出</t>
    <phoneticPr fontId="84" type="noConversion"/>
  </si>
  <si>
    <t xml:space="preserve">     事业运行</t>
    <phoneticPr fontId="84" type="noConversion"/>
  </si>
  <si>
    <t xml:space="preserve">   其他社会保障和就业支出</t>
    <phoneticPr fontId="84" type="noConversion"/>
  </si>
  <si>
    <t xml:space="preserve">     传染病医院</t>
    <phoneticPr fontId="84" type="noConversion"/>
  </si>
  <si>
    <t xml:space="preserve">     综合医院</t>
    <phoneticPr fontId="84" type="noConversion"/>
  </si>
  <si>
    <t xml:space="preserve">     其他卫生健康管理事务支出</t>
    <phoneticPr fontId="84" type="noConversion"/>
  </si>
  <si>
    <t xml:space="preserve">     一般行政管理事务</t>
    <phoneticPr fontId="84" type="noConversion"/>
  </si>
  <si>
    <t xml:space="preserve">   公立医院</t>
    <phoneticPr fontId="84" type="noConversion"/>
  </si>
  <si>
    <t xml:space="preserve">     中医（民族）医院</t>
    <phoneticPr fontId="84" type="noConversion"/>
  </si>
  <si>
    <t xml:space="preserve">     其他专科医院</t>
    <phoneticPr fontId="84" type="noConversion"/>
  </si>
  <si>
    <t xml:space="preserve">     行业医院</t>
    <phoneticPr fontId="84" type="noConversion"/>
  </si>
  <si>
    <t xml:space="preserve">   行政事业单位医疗</t>
    <phoneticPr fontId="84" type="noConversion"/>
  </si>
  <si>
    <t xml:space="preserve">     行政单位医疗</t>
    <phoneticPr fontId="84" type="noConversion"/>
  </si>
  <si>
    <t xml:space="preserve">     事业单位医疗</t>
    <phoneticPr fontId="84" type="noConversion"/>
  </si>
  <si>
    <t xml:space="preserve">   财政对基本医疗保险基金的补助</t>
    <phoneticPr fontId="84" type="noConversion"/>
  </si>
  <si>
    <t xml:space="preserve">     财政对城乡居民基本医疗保险基金的补助</t>
    <phoneticPr fontId="84" type="noConversion"/>
  </si>
  <si>
    <t xml:space="preserve">   污染减排</t>
    <phoneticPr fontId="84" type="noConversion"/>
  </si>
  <si>
    <t xml:space="preserve">     生态环境监测与信息</t>
    <phoneticPr fontId="84" type="noConversion"/>
  </si>
  <si>
    <t xml:space="preserve">     生态环境执法监察</t>
    <phoneticPr fontId="84" type="noConversion"/>
  </si>
  <si>
    <t xml:space="preserve">   能源管理事务</t>
    <phoneticPr fontId="84" type="noConversion"/>
  </si>
  <si>
    <t xml:space="preserve">     信息化建设</t>
    <phoneticPr fontId="84" type="noConversion"/>
  </si>
  <si>
    <t xml:space="preserve">     其他节能环保支出</t>
    <phoneticPr fontId="84" type="noConversion"/>
  </si>
  <si>
    <t>十一、城乡社区支出</t>
    <phoneticPr fontId="84" type="noConversion"/>
  </si>
  <si>
    <t xml:space="preserve">   城乡社区管理事务</t>
    <phoneticPr fontId="84" type="noConversion"/>
  </si>
  <si>
    <t xml:space="preserve">     执法监管</t>
    <phoneticPr fontId="84" type="noConversion"/>
  </si>
  <si>
    <t xml:space="preserve">     统计监测与信息服务</t>
    <phoneticPr fontId="84" type="noConversion"/>
  </si>
  <si>
    <t xml:space="preserve">     农产品质量安全</t>
    <phoneticPr fontId="84" type="noConversion"/>
  </si>
  <si>
    <t xml:space="preserve">     病虫害控制</t>
    <phoneticPr fontId="84" type="noConversion"/>
  </si>
  <si>
    <t xml:space="preserve">     科技转化与推广服务</t>
    <phoneticPr fontId="84" type="noConversion"/>
  </si>
  <si>
    <t xml:space="preserve">   城乡社区环境卫生</t>
    <phoneticPr fontId="84" type="noConversion"/>
  </si>
  <si>
    <t xml:space="preserve">   建设市场管理与监督</t>
    <phoneticPr fontId="84" type="noConversion"/>
  </si>
  <si>
    <t xml:space="preserve">   其他城乡社区支出</t>
    <phoneticPr fontId="84" type="noConversion"/>
  </si>
  <si>
    <t xml:space="preserve">     农垦运行</t>
    <phoneticPr fontId="84" type="noConversion"/>
  </si>
  <si>
    <t xml:space="preserve">      森林生态效益补偿</t>
    <phoneticPr fontId="84" type="noConversion"/>
  </si>
  <si>
    <t xml:space="preserve">     草原管理</t>
    <phoneticPr fontId="84" type="noConversion"/>
  </si>
  <si>
    <t xml:space="preserve">     行业业务管理</t>
    <phoneticPr fontId="84" type="noConversion"/>
  </si>
  <si>
    <t xml:space="preserve">     其他林业和草原支出</t>
    <phoneticPr fontId="84" type="noConversion"/>
  </si>
  <si>
    <t xml:space="preserve">     参政议政</t>
    <phoneticPr fontId="84" type="noConversion"/>
  </si>
  <si>
    <t xml:space="preserve">     事业运行</t>
    <phoneticPr fontId="84" type="noConversion"/>
  </si>
  <si>
    <t xml:space="preserve">     其他政协事务支出</t>
    <phoneticPr fontId="84" type="noConversion"/>
  </si>
  <si>
    <t xml:space="preserve">   统计信息事务</t>
    <phoneticPr fontId="84" type="noConversion"/>
  </si>
  <si>
    <t xml:space="preserve">     物价管理</t>
    <phoneticPr fontId="84" type="noConversion"/>
  </si>
  <si>
    <t xml:space="preserve">     经济体制改革研究</t>
    <phoneticPr fontId="84" type="noConversion"/>
  </si>
  <si>
    <t xml:space="preserve">     其他发展与改革事务支出</t>
    <phoneticPr fontId="84" type="noConversion"/>
  </si>
  <si>
    <t xml:space="preserve">     财政监察</t>
    <phoneticPr fontId="84" type="noConversion"/>
  </si>
  <si>
    <t xml:space="preserve">     财政委托业务支出</t>
    <phoneticPr fontId="84" type="noConversion"/>
  </si>
  <si>
    <t xml:space="preserve">     其他财政事务支出</t>
    <phoneticPr fontId="84" type="noConversion"/>
  </si>
  <si>
    <t xml:space="preserve">   税收事务</t>
    <phoneticPr fontId="84" type="noConversion"/>
  </si>
  <si>
    <t xml:space="preserve">     行政运行</t>
    <phoneticPr fontId="84" type="noConversion"/>
  </si>
  <si>
    <t xml:space="preserve">     其他统计信息事务支出</t>
    <phoneticPr fontId="84" type="noConversion"/>
  </si>
  <si>
    <t xml:space="preserve">   组织事务</t>
    <phoneticPr fontId="84" type="noConversion"/>
  </si>
  <si>
    <t>二、外交支出</t>
    <phoneticPr fontId="84" type="noConversion"/>
  </si>
  <si>
    <t>三、国防支出</t>
    <phoneticPr fontId="84" type="noConversion"/>
  </si>
  <si>
    <t xml:space="preserve">     法制建设</t>
    <phoneticPr fontId="84" type="noConversion"/>
  </si>
  <si>
    <t xml:space="preserve">     社区矫正</t>
    <phoneticPr fontId="84" type="noConversion"/>
  </si>
  <si>
    <t xml:space="preserve">     其他司法支出</t>
    <phoneticPr fontId="84" type="noConversion"/>
  </si>
  <si>
    <t xml:space="preserve">     移民事务</t>
    <phoneticPr fontId="84" type="noConversion"/>
  </si>
  <si>
    <t xml:space="preserve">   科技交流与合作</t>
    <phoneticPr fontId="84" type="noConversion"/>
  </si>
  <si>
    <t xml:space="preserve">     重大科技合作项目</t>
    <phoneticPr fontId="84" type="noConversion"/>
  </si>
  <si>
    <t xml:space="preserve">     国际交流与合作</t>
    <phoneticPr fontId="84" type="noConversion"/>
  </si>
  <si>
    <t xml:space="preserve">     文化和旅游市场管理</t>
    <phoneticPr fontId="84" type="noConversion"/>
  </si>
  <si>
    <t xml:space="preserve">     旅游宣传</t>
    <phoneticPr fontId="84" type="noConversion"/>
  </si>
  <si>
    <t xml:space="preserve">     其他文化和旅游支出</t>
    <phoneticPr fontId="84" type="noConversion"/>
  </si>
  <si>
    <t xml:space="preserve">     文化和旅游管理事务</t>
    <phoneticPr fontId="84" type="noConversion"/>
  </si>
  <si>
    <t xml:space="preserve">     一般行政管理事务</t>
    <phoneticPr fontId="84" type="noConversion"/>
  </si>
  <si>
    <t xml:space="preserve">   人力资源和社会保障管理事务</t>
    <phoneticPr fontId="84" type="noConversion"/>
  </si>
  <si>
    <t xml:space="preserve">     行政运行</t>
    <phoneticPr fontId="84" type="noConversion"/>
  </si>
  <si>
    <t xml:space="preserve">     扶贫事业机构</t>
    <phoneticPr fontId="84" type="noConversion"/>
  </si>
  <si>
    <t xml:space="preserve">     其他扶贫支出</t>
    <phoneticPr fontId="84" type="noConversion"/>
  </si>
  <si>
    <t>十九、住房保障支出</t>
    <phoneticPr fontId="84" type="noConversion"/>
  </si>
  <si>
    <t xml:space="preserve">   气象事务</t>
    <phoneticPr fontId="84" type="noConversion"/>
  </si>
  <si>
    <t xml:space="preserve">     其他自然资源事务支出</t>
    <phoneticPr fontId="84" type="noConversion"/>
  </si>
  <si>
    <t xml:space="preserve">     气象预报预测</t>
    <phoneticPr fontId="84" type="noConversion"/>
  </si>
  <si>
    <t xml:space="preserve">     气象信息传输及管理</t>
    <phoneticPr fontId="84" type="noConversion"/>
  </si>
  <si>
    <t xml:space="preserve">   城乡社区住宅</t>
    <phoneticPr fontId="84" type="noConversion"/>
  </si>
  <si>
    <t xml:space="preserve">     住房公积金管理</t>
    <phoneticPr fontId="84" type="noConversion"/>
  </si>
  <si>
    <t xml:space="preserve">     购房补贴</t>
    <phoneticPr fontId="84" type="noConversion"/>
  </si>
  <si>
    <t xml:space="preserve">     其他自然资源海洋气象等支出</t>
    <phoneticPr fontId="84" type="noConversion"/>
  </si>
  <si>
    <t xml:space="preserve">   其他自然资源海洋气象等支出</t>
    <phoneticPr fontId="84" type="noConversion"/>
  </si>
  <si>
    <t xml:space="preserve">     气象探测</t>
    <phoneticPr fontId="84" type="noConversion"/>
  </si>
  <si>
    <t xml:space="preserve">     其他森林消防事务支出</t>
    <phoneticPr fontId="84" type="noConversion"/>
  </si>
  <si>
    <t xml:space="preserve">   煤矿安全</t>
    <phoneticPr fontId="84" type="noConversion"/>
  </si>
  <si>
    <t xml:space="preserve">     煤矿安全监察事务</t>
    <phoneticPr fontId="84" type="noConversion"/>
  </si>
  <si>
    <t xml:space="preserve">     事业运行</t>
    <phoneticPr fontId="84" type="noConversion"/>
  </si>
  <si>
    <t xml:space="preserve">     煤矿应急救援事务</t>
    <phoneticPr fontId="84" type="noConversion"/>
  </si>
  <si>
    <t xml:space="preserve">   地震事务</t>
    <phoneticPr fontId="84" type="noConversion"/>
  </si>
  <si>
    <t xml:space="preserve">     地震预测预报</t>
    <phoneticPr fontId="84" type="noConversion"/>
  </si>
  <si>
    <t xml:space="preserve">     地震监测</t>
    <phoneticPr fontId="84" type="noConversion"/>
  </si>
  <si>
    <t>二十一、灾害防治及应急管理支出</t>
    <phoneticPr fontId="84" type="noConversion"/>
  </si>
  <si>
    <t xml:space="preserve">     食盐储备</t>
    <phoneticPr fontId="84" type="noConversion"/>
  </si>
  <si>
    <t xml:space="preserve">   年初预留</t>
    <phoneticPr fontId="84" type="noConversion"/>
  </si>
  <si>
    <t>二十五、其他支出</t>
    <phoneticPr fontId="84" type="noConversion"/>
  </si>
  <si>
    <t xml:space="preserve">   其他支出</t>
    <phoneticPr fontId="84" type="noConversion"/>
  </si>
  <si>
    <t>县本级一般公共预算支出</t>
    <phoneticPr fontId="84" type="noConversion"/>
  </si>
  <si>
    <t>1-5  2021年禄劝县本级一般公共预算政府预算经济分类表（基本支出）</t>
    <phoneticPr fontId="84" type="noConversion"/>
  </si>
  <si>
    <t>1-6  2021年县本级一般公共预算支出表(县对下转移支付项目)</t>
    <phoneticPr fontId="84" type="noConversion"/>
  </si>
  <si>
    <t>本页无数据</t>
    <phoneticPr fontId="84" type="noConversion"/>
  </si>
  <si>
    <t>1-7  2021年禄劝县分地区税收返还和转移支付预算表</t>
    <phoneticPr fontId="84" type="noConversion"/>
  </si>
  <si>
    <t>禄劝县</t>
    <phoneticPr fontId="84" type="noConversion"/>
  </si>
  <si>
    <t>1-8  2021年禄劝县本级“三公”经费预算财政拨款情况统计表</t>
    <phoneticPr fontId="84" type="noConversion"/>
  </si>
  <si>
    <t>2-1  2021年禄劝县政府性基金预算收入情况表</t>
    <phoneticPr fontId="84" type="noConversion"/>
  </si>
  <si>
    <t>全县政府性基金预算收入</t>
    <phoneticPr fontId="84" type="noConversion"/>
  </si>
  <si>
    <t>全县政府性基金支出</t>
    <phoneticPr fontId="84" type="noConversion"/>
  </si>
  <si>
    <t>2-2  2021年禄劝县政府性基金预算支出情况表</t>
    <phoneticPr fontId="84" type="noConversion"/>
  </si>
  <si>
    <t>2-3  2021年县本级政府性基金预算收入情况表</t>
    <phoneticPr fontId="84" type="noConversion"/>
  </si>
  <si>
    <t>2-4  2021年县本级政府性基金预算支出情况表</t>
    <phoneticPr fontId="84" type="noConversion"/>
  </si>
  <si>
    <t>2-5  2021年禄劝县县本级政府性基金支出表(县对下转移支付)</t>
    <phoneticPr fontId="84" type="noConversion"/>
  </si>
  <si>
    <t>本页无数据</t>
    <phoneticPr fontId="84" type="noConversion"/>
  </si>
  <si>
    <t>3-1  2021年禄劝县国有资本经营收入预算情况表</t>
    <phoneticPr fontId="84" type="noConversion"/>
  </si>
  <si>
    <t>3-2  2021年禄劝县国有资本经营支出预算情况表</t>
    <phoneticPr fontId="84" type="noConversion"/>
  </si>
  <si>
    <t>3-3  2021年县本级国有资本经营收入预算情况表</t>
    <phoneticPr fontId="84" type="noConversion"/>
  </si>
  <si>
    <t>3-4  2021年县本级国有资本经营支出预算情况表</t>
    <phoneticPr fontId="84" type="noConversion"/>
  </si>
  <si>
    <t>4-1  2021年禄劝县社会保险基金收入预算情况表</t>
    <phoneticPr fontId="84" type="noConversion"/>
  </si>
  <si>
    <t>4-2  2021年禄劝县社会保险基金支出预算情况表</t>
    <phoneticPr fontId="84" type="noConversion"/>
  </si>
  <si>
    <t>本业务数据</t>
    <phoneticPr fontId="84" type="noConversion"/>
  </si>
  <si>
    <t>4-3  2021年县本级社会保险基金收入预算情况表</t>
    <phoneticPr fontId="84" type="noConversion"/>
  </si>
  <si>
    <t>……</t>
    <phoneticPr fontId="84" type="noConversion"/>
  </si>
  <si>
    <t xml:space="preserve">   禄劝县</t>
    <phoneticPr fontId="84" type="noConversion"/>
  </si>
  <si>
    <t xml:space="preserve">    </t>
    <phoneticPr fontId="84" type="noConversion"/>
  </si>
  <si>
    <t>5-2  禄劝县2020年地方政府一般债务余额情况表</t>
    <phoneticPr fontId="84" type="noConversion"/>
  </si>
  <si>
    <t>5-3  禄劝县本级2020年地方政府一般债务余额情况表</t>
    <phoneticPr fontId="84" type="noConversion"/>
  </si>
  <si>
    <t>5-4 禄劝县2020年地方政府专项债务余额情况表</t>
    <phoneticPr fontId="84" type="noConversion"/>
  </si>
  <si>
    <t>5-5  禄劝县本级2020年地方政府专项债务余额情况表</t>
    <phoneticPr fontId="84" type="noConversion"/>
  </si>
  <si>
    <t>5-6 禄劝县地方政府债券发行及还本
付息情况表</t>
    <phoneticPr fontId="84" type="noConversion"/>
  </si>
  <si>
    <t>5-7  禄劝县2021年地方政府债务限额提前下达情况表</t>
    <phoneticPr fontId="84" type="noConversion"/>
  </si>
  <si>
    <t>全县国有资本经营收入</t>
    <phoneticPr fontId="84" type="noConversion"/>
  </si>
  <si>
    <t>全县国有资本经营支出</t>
    <phoneticPr fontId="84" type="noConversion"/>
  </si>
  <si>
    <t>县本级国有资本经营收入</t>
    <phoneticPr fontId="84" type="noConversion"/>
  </si>
  <si>
    <t>县本级国有资本经营支出</t>
    <phoneticPr fontId="84" type="noConversion"/>
  </si>
  <si>
    <t>3-5  2021年禄劝县县本级国有资本经营预算转移支付表（分地区）</t>
    <phoneticPr fontId="84" type="noConversion"/>
  </si>
  <si>
    <t>本页无数据</t>
    <phoneticPr fontId="84" type="noConversion"/>
  </si>
  <si>
    <t>3-6  2021年禄劝县县本级国有资本经营预算转移支付表（分项目）</t>
    <phoneticPr fontId="84" type="noConversion"/>
  </si>
  <si>
    <t>禄劝工业园区农特产品、西柚果汁、野生菌深加工标准化厂房建设项目</t>
    <phoneticPr fontId="84" type="noConversion"/>
  </si>
  <si>
    <t>市政基础设施</t>
    <phoneticPr fontId="84" type="noConversion"/>
  </si>
  <si>
    <t>禄劝彝族苗族自治县科工信局</t>
    <phoneticPr fontId="84" type="noConversion"/>
  </si>
  <si>
    <t>专项债券</t>
    <phoneticPr fontId="84" type="noConversion"/>
  </si>
  <si>
    <t>禄劝县中医院整体搬迁建设项目</t>
    <phoneticPr fontId="84" type="noConversion"/>
  </si>
  <si>
    <t>公立医院</t>
    <phoneticPr fontId="84" type="noConversion"/>
  </si>
  <si>
    <t>禄劝彝族苗族自治县卫生健康局</t>
    <phoneticPr fontId="84" type="noConversion"/>
  </si>
  <si>
    <t>6-1   2021年县级重大政策和重点项目绩效目标表</t>
    <phoneticPr fontId="84" type="noConversion"/>
  </si>
  <si>
    <t>民政局 基本殡葬服务专项经费</t>
    <phoneticPr fontId="84" type="noConversion"/>
  </si>
  <si>
    <t>全面推行殡葬改革</t>
    <phoneticPr fontId="84" type="noConversion"/>
  </si>
  <si>
    <t>产出指标</t>
    <phoneticPr fontId="84" type="noConversion"/>
  </si>
  <si>
    <t>数量指标</t>
    <phoneticPr fontId="84" type="noConversion"/>
  </si>
  <si>
    <t>获补对象数</t>
    <phoneticPr fontId="84" type="noConversion"/>
  </si>
  <si>
    <t>政策宣传次数</t>
    <phoneticPr fontId="84" type="noConversion"/>
  </si>
  <si>
    <t>450000</t>
    <phoneticPr fontId="84" type="noConversion"/>
  </si>
  <si>
    <t>人(人次、家)</t>
  </si>
  <si>
    <t>次</t>
  </si>
  <si>
    <t>定性指标</t>
  </si>
  <si>
    <t>反映获补助人员、企业的数量情况，也适用补贴、资助等形式的补助。</t>
  </si>
  <si>
    <t>反映补助政策的宣传力度情况。即通过门户网站、报刊、通信、电视、户外广告等对补助政策进行宣传的次数。</t>
  </si>
  <si>
    <t>政府债务</t>
    <phoneticPr fontId="84" type="noConversion"/>
  </si>
  <si>
    <t>债务限额公开、政府债务纳入预算管理、出台债务预警机制。</t>
    <phoneticPr fontId="84" type="noConversion"/>
  </si>
  <si>
    <t>预算绩效</t>
    <phoneticPr fontId="84" type="noConversion"/>
  </si>
  <si>
    <t>部门预算绩效全覆盖，重点项目单项进行预算绩效评价。</t>
    <phoneticPr fontId="84" type="noConversion"/>
  </si>
  <si>
    <t>预算公开</t>
    <phoneticPr fontId="84" type="noConversion"/>
  </si>
  <si>
    <t>及时、完整、全口径公开预算。</t>
    <phoneticPr fontId="84" type="noConversion"/>
  </si>
  <si>
    <t>三保支出</t>
    <phoneticPr fontId="84" type="noConversion"/>
  </si>
  <si>
    <t>“三保支出”落实到位。</t>
    <phoneticPr fontId="84" type="noConversion"/>
  </si>
  <si>
    <t>53722</t>
    <phoneticPr fontId="84" type="noConversion"/>
  </si>
  <si>
    <t>5-8  禄劝县2020年年初新增地方政府债券资金安排表</t>
    <phoneticPr fontId="84" type="noConversion"/>
  </si>
  <si>
    <t>5-1  禄劝县2020年地方政府债务限额及余额预算情况表</t>
    <phoneticPr fontId="84" type="noConversion"/>
  </si>
  <si>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公务用车减少（报废），车辆运行费减少。</t>
    <phoneticPr fontId="84" type="noConversion"/>
  </si>
  <si>
    <t>2021年工作重点及工作情况</t>
    <phoneticPr fontId="84" type="noConversion"/>
  </si>
  <si>
    <t>转移支付</t>
    <phoneticPr fontId="84" type="noConversion"/>
  </si>
  <si>
    <t>举借政府债务</t>
    <phoneticPr fontId="84" type="noConversion"/>
  </si>
  <si>
    <t>计划申请再融资债券用于置换到期政府性债务</t>
    <phoneticPr fontId="84" type="noConversion"/>
  </si>
  <si>
    <t>已明确上级提前下达转移支付53722万元，作为预算最末级，无对下转移支付</t>
    <phoneticPr fontId="84" type="noConversion"/>
  </si>
</sst>
</file>

<file path=xl/styles.xml><?xml version="1.0" encoding="utf-8"?>
<styleSheet xmlns="http://schemas.openxmlformats.org/spreadsheetml/2006/main">
  <numFmts count="31">
    <numFmt numFmtId="41" formatCode="_ * #,##0_ ;_ * \-#,##0_ ;_ * &quot;-&quot;_ ;_ @_ "/>
    <numFmt numFmtId="43" formatCode="_ * #,##0.00_ ;_ * \-#,##0.00_ ;_ * &quot;-&quot;??_ ;_ @_ "/>
    <numFmt numFmtId="176" formatCode="_(* #,##0_);_(* \(#,##0\);_(* &quot;-&quot;_);_(@_)"/>
    <numFmt numFmtId="177" formatCode="_-&quot;$&quot;\ * #,##0_-;_-&quot;$&quot;\ * #,##0\-;_-&quot;$&quot;\ * &quot;-&quot;_-;_-@_-"/>
    <numFmt numFmtId="178" formatCode="#,##0.00_);[Red]\(#,##0.00\)"/>
    <numFmt numFmtId="179" formatCode="0_ "/>
    <numFmt numFmtId="180" formatCode="0.00_ "/>
    <numFmt numFmtId="181" formatCode="0.0%"/>
    <numFmt numFmtId="182" formatCode="#,##0_ ;[Red]\-#,##0\ "/>
    <numFmt numFmtId="183" formatCode="\$#,##0.00;\(\$#,##0.00\)"/>
    <numFmt numFmtId="184" formatCode="_-* #,##0_-;\-* #,##0_-;_-* &quot;-&quot;_-;_-@_-"/>
    <numFmt numFmtId="185" formatCode="_(&quot;$&quot;* #,##0.00_);_(&quot;$&quot;* \(#,##0.00\);_(&quot;$&quot;* &quot;-&quot;??_);_(@_)"/>
    <numFmt numFmtId="186" formatCode="#,##0.00_ ;\-#,##0.00;;"/>
    <numFmt numFmtId="187" formatCode="_-* #,##0.00_-;\-* #,##0.00_-;_-* &quot;-&quot;??_-;_-@_-"/>
    <numFmt numFmtId="188" formatCode="&quot;$&quot;#,##0_);[Red]\(&quot;$&quot;#,##0\)"/>
    <numFmt numFmtId="189" formatCode="_ * #,##0_ ;_ * \-#,##0_ ;_ * &quot;-&quot;??_ ;_ @_ "/>
    <numFmt numFmtId="190" formatCode="_-&quot;$&quot;\ * #,##0.00_-;_-&quot;$&quot;\ * #,##0.00\-;_-&quot;$&quot;\ * &quot;-&quot;??_-;_-@_-"/>
    <numFmt numFmtId="191" formatCode="#,##0;\(#,##0\)"/>
    <numFmt numFmtId="192" formatCode="&quot;$&quot;\ #,##0_-;[Red]&quot;$&quot;\ #,##0\-"/>
    <numFmt numFmtId="193" formatCode="_(* #,##0.00_);_(* \(#,##0.00\);_(* &quot;-&quot;??_);_(@_)"/>
    <numFmt numFmtId="194" formatCode="yy\.mm\.dd"/>
    <numFmt numFmtId="195" formatCode="0\.0,&quot;0&quot;"/>
    <numFmt numFmtId="196" formatCode="&quot;$&quot;\ #,##0.00_-;[Red]&quot;$&quot;\ #,##0.00\-"/>
    <numFmt numFmtId="197" formatCode="#,##0_ "/>
    <numFmt numFmtId="198" formatCode="&quot;$&quot;#,##0.00_);[Red]\(&quot;$&quot;#,##0.00\)"/>
    <numFmt numFmtId="199" formatCode="_(&quot;$&quot;* #,##0_);_(&quot;$&quot;* \(#,##0\);_(&quot;$&quot;* &quot;-&quot;_);_(@_)"/>
    <numFmt numFmtId="200" formatCode="\$#,##0;\(\$#,##0\)"/>
    <numFmt numFmtId="201" formatCode="0.0"/>
    <numFmt numFmtId="202" formatCode="#,##0.000000"/>
    <numFmt numFmtId="203" formatCode="#,##0.0_);\(#,##0.0\)"/>
    <numFmt numFmtId="204" formatCode="#,##0_);\(#,##0\)"/>
  </numFmts>
  <fonts count="109">
    <font>
      <sz val="11"/>
      <color indexed="8"/>
      <name val="宋体"/>
      <charset val="134"/>
    </font>
    <font>
      <sz val="11"/>
      <color theme="1"/>
      <name val="宋体"/>
      <family val="3"/>
      <charset val="134"/>
      <scheme val="minor"/>
    </font>
    <font>
      <sz val="20"/>
      <name val="方正小标宋简体"/>
      <family val="3"/>
      <charset val="134"/>
    </font>
    <font>
      <b/>
      <sz val="14"/>
      <name val="宋体"/>
      <family val="3"/>
      <charset val="134"/>
      <scheme val="minor"/>
    </font>
    <font>
      <b/>
      <sz val="14"/>
      <color theme="1"/>
      <name val="宋体"/>
      <family val="3"/>
      <charset val="134"/>
      <scheme val="minor"/>
    </font>
    <font>
      <sz val="12"/>
      <name val="宋体"/>
      <family val="3"/>
      <charset val="134"/>
      <scheme val="minor"/>
    </font>
    <font>
      <sz val="10"/>
      <name val="宋体"/>
      <family val="3"/>
      <charset val="134"/>
    </font>
    <font>
      <b/>
      <sz val="10"/>
      <name val="宋体"/>
      <family val="3"/>
      <charset val="134"/>
    </font>
    <font>
      <sz val="12"/>
      <name val="宋体"/>
      <family val="3"/>
      <charset val="134"/>
    </font>
    <font>
      <sz val="20"/>
      <color indexed="8"/>
      <name val="方正小标宋简体"/>
      <family val="3"/>
      <charset val="134"/>
    </font>
    <font>
      <b/>
      <sz val="14"/>
      <color indexed="8"/>
      <name val="宋体"/>
      <family val="3"/>
      <charset val="134"/>
    </font>
    <font>
      <sz val="14"/>
      <color indexed="8"/>
      <name val="宋体"/>
      <family val="3"/>
      <charset val="134"/>
    </font>
    <font>
      <sz val="14"/>
      <name val="宋体"/>
      <family val="3"/>
      <charset val="134"/>
    </font>
    <font>
      <sz val="11"/>
      <color indexed="8"/>
      <name val="宋体"/>
      <family val="3"/>
      <charset val="134"/>
      <scheme val="minor"/>
    </font>
    <font>
      <sz val="14"/>
      <color indexed="8"/>
      <name val="宋体"/>
      <family val="3"/>
      <charset val="134"/>
      <scheme val="minor"/>
    </font>
    <font>
      <sz val="12"/>
      <color indexed="8"/>
      <name val="宋体"/>
      <family val="3"/>
      <charset val="134"/>
      <scheme val="minor"/>
    </font>
    <font>
      <b/>
      <sz val="20"/>
      <name val="SimSun"/>
      <charset val="134"/>
    </font>
    <font>
      <sz val="11"/>
      <name val="SimSun"/>
      <charset val="134"/>
    </font>
    <font>
      <b/>
      <sz val="14"/>
      <name val="SimSun"/>
      <charset val="134"/>
    </font>
    <font>
      <sz val="14"/>
      <name val="SimSun"/>
      <charset val="134"/>
    </font>
    <font>
      <sz val="12"/>
      <name val="SimSun"/>
      <charset val="134"/>
    </font>
    <font>
      <b/>
      <sz val="15"/>
      <name val="SimSun"/>
      <charset val="134"/>
    </font>
    <font>
      <sz val="9"/>
      <name val="SimSun"/>
      <charset val="134"/>
    </font>
    <font>
      <sz val="12"/>
      <color indexed="8"/>
      <name val="宋体"/>
      <family val="3"/>
      <charset val="134"/>
    </font>
    <font>
      <b/>
      <sz val="14"/>
      <name val="宋体"/>
      <family val="3"/>
      <charset val="134"/>
    </font>
    <font>
      <b/>
      <sz val="20"/>
      <name val="方正小标宋简体"/>
      <family val="3"/>
      <charset val="134"/>
    </font>
    <font>
      <sz val="14"/>
      <name val="MS Serif"/>
      <family val="1"/>
    </font>
    <font>
      <sz val="14"/>
      <name val="Times New Roman"/>
      <family val="1"/>
    </font>
    <font>
      <sz val="14"/>
      <name val="宋体"/>
      <family val="3"/>
      <charset val="134"/>
      <scheme val="minor"/>
    </font>
    <font>
      <sz val="11"/>
      <name val="宋体"/>
      <family val="3"/>
      <charset val="134"/>
    </font>
    <font>
      <sz val="20"/>
      <color rgb="FF000000"/>
      <name val="方正小标宋简体"/>
      <family val="3"/>
      <charset val="134"/>
    </font>
    <font>
      <b/>
      <sz val="12"/>
      <name val="宋体"/>
      <family val="3"/>
      <charset val="134"/>
    </font>
    <font>
      <sz val="16"/>
      <name val="宋体"/>
      <family val="3"/>
      <charset val="134"/>
    </font>
    <font>
      <sz val="16"/>
      <color indexed="8"/>
      <name val="方正小标宋简体"/>
      <family val="3"/>
      <charset val="134"/>
    </font>
    <font>
      <sz val="16"/>
      <color indexed="8"/>
      <name val="宋体"/>
      <family val="3"/>
      <charset val="134"/>
    </font>
    <font>
      <b/>
      <sz val="16"/>
      <name val="宋体"/>
      <family val="3"/>
      <charset val="134"/>
    </font>
    <font>
      <sz val="14"/>
      <color rgb="FF000000"/>
      <name val="宋体"/>
      <family val="3"/>
      <charset val="134"/>
    </font>
    <font>
      <sz val="14"/>
      <color theme="1"/>
      <name val="宋体"/>
      <family val="3"/>
      <charset val="134"/>
    </font>
    <font>
      <b/>
      <sz val="11"/>
      <name val="宋体"/>
      <family val="3"/>
      <charset val="134"/>
    </font>
    <font>
      <sz val="14"/>
      <color theme="1"/>
      <name val="宋体"/>
      <family val="3"/>
      <charset val="134"/>
      <scheme val="minor"/>
    </font>
    <font>
      <sz val="20"/>
      <color indexed="8"/>
      <name val="宋体"/>
      <family val="3"/>
      <charset val="134"/>
    </font>
    <font>
      <b/>
      <sz val="18"/>
      <color indexed="8"/>
      <name val="方正小标宋简体"/>
      <family val="3"/>
      <charset val="134"/>
    </font>
    <font>
      <b/>
      <sz val="14"/>
      <name val="黑体"/>
      <family val="3"/>
      <charset val="134"/>
    </font>
    <font>
      <sz val="14"/>
      <color indexed="9"/>
      <name val="宋体"/>
      <family val="3"/>
      <charset val="134"/>
    </font>
    <font>
      <sz val="20"/>
      <color theme="1"/>
      <name val="方正小标宋简体"/>
      <family val="3"/>
      <charset val="134"/>
    </font>
    <font>
      <sz val="20"/>
      <color theme="1"/>
      <name val="方正小标宋_GBK"/>
      <charset val="134"/>
    </font>
    <font>
      <sz val="12"/>
      <color theme="1"/>
      <name val="宋体"/>
      <family val="3"/>
      <charset val="134"/>
      <scheme val="minor"/>
    </font>
    <font>
      <sz val="14"/>
      <name val="Arial"/>
      <family val="2"/>
    </font>
    <font>
      <b/>
      <sz val="14"/>
      <name val="Arial"/>
      <family val="2"/>
    </font>
    <font>
      <b/>
      <sz val="14"/>
      <color theme="1"/>
      <name val="宋体"/>
      <family val="3"/>
      <charset val="134"/>
    </font>
    <font>
      <sz val="14"/>
      <color indexed="10"/>
      <name val="宋体"/>
      <family val="3"/>
      <charset val="134"/>
    </font>
    <font>
      <sz val="12"/>
      <color rgb="FFFF0000"/>
      <name val="宋体"/>
      <family val="3"/>
      <charset val="134"/>
    </font>
    <font>
      <sz val="11"/>
      <color indexed="9"/>
      <name val="宋体"/>
      <family val="3"/>
      <charset val="134"/>
    </font>
    <font>
      <b/>
      <sz val="15"/>
      <color indexed="56"/>
      <name val="宋体"/>
      <family val="3"/>
      <charset val="134"/>
    </font>
    <font>
      <sz val="12"/>
      <color indexed="9"/>
      <name val="宋体"/>
      <family val="3"/>
      <charset val="134"/>
    </font>
    <font>
      <sz val="12"/>
      <name val="Times New Roman"/>
      <family val="1"/>
    </font>
    <font>
      <sz val="10"/>
      <name val="Geneva"/>
      <family val="1"/>
    </font>
    <font>
      <sz val="11"/>
      <color indexed="20"/>
      <name val="宋体"/>
      <family val="3"/>
      <charset val="134"/>
    </font>
    <font>
      <sz val="10"/>
      <name val="Helv"/>
      <family val="2"/>
    </font>
    <font>
      <sz val="10"/>
      <name val="楷体"/>
      <family val="3"/>
      <charset val="134"/>
    </font>
    <font>
      <b/>
      <sz val="11"/>
      <color indexed="8"/>
      <name val="宋体"/>
      <family val="3"/>
      <charset val="134"/>
    </font>
    <font>
      <b/>
      <sz val="10"/>
      <name val="Tms Rmn"/>
      <family val="1"/>
    </font>
    <font>
      <b/>
      <sz val="12"/>
      <name val="Arial"/>
      <family val="2"/>
    </font>
    <font>
      <sz val="11"/>
      <color indexed="17"/>
      <name val="宋体"/>
      <family val="3"/>
      <charset val="134"/>
    </font>
    <font>
      <sz val="8"/>
      <name val="Times New Roman"/>
      <family val="1"/>
    </font>
    <font>
      <sz val="8"/>
      <name val="Arial"/>
      <family val="2"/>
    </font>
    <font>
      <b/>
      <sz val="10"/>
      <name val="MS Sans Serif"/>
      <family val="1"/>
    </font>
    <font>
      <sz val="7"/>
      <name val="Small Fonts"/>
      <charset val="134"/>
    </font>
    <font>
      <sz val="12"/>
      <color indexed="20"/>
      <name val="宋体"/>
      <family val="3"/>
      <charset val="134"/>
    </font>
    <font>
      <sz val="12"/>
      <color indexed="16"/>
      <name val="宋体"/>
      <family val="3"/>
      <charset val="134"/>
    </font>
    <font>
      <sz val="10"/>
      <name val="MS Sans Serif"/>
      <family val="2"/>
    </font>
    <font>
      <sz val="10"/>
      <name val="Arial"/>
      <family val="2"/>
    </font>
    <font>
      <sz val="11"/>
      <color indexed="62"/>
      <name val="宋体"/>
      <family val="3"/>
      <charset val="134"/>
    </font>
    <font>
      <sz val="12"/>
      <color indexed="17"/>
      <name val="宋体"/>
      <family val="3"/>
      <charset val="134"/>
    </font>
    <font>
      <b/>
      <sz val="8"/>
      <color indexed="9"/>
      <name val="宋体"/>
      <family val="3"/>
      <charset val="134"/>
    </font>
    <font>
      <u/>
      <sz val="12"/>
      <color indexed="12"/>
      <name val="宋体"/>
      <family val="3"/>
      <charset val="134"/>
    </font>
    <font>
      <b/>
      <sz val="13"/>
      <color indexed="56"/>
      <name val="宋体"/>
      <family val="3"/>
      <charset val="134"/>
    </font>
    <font>
      <sz val="10"/>
      <name val="仿宋_GB2312"/>
      <family val="3"/>
      <charset val="134"/>
    </font>
    <font>
      <sz val="11"/>
      <color indexed="60"/>
      <name val="宋体"/>
      <family val="3"/>
      <charset val="134"/>
    </font>
    <font>
      <b/>
      <sz val="15"/>
      <color indexed="54"/>
      <name val="宋体"/>
      <family val="3"/>
      <charset val="134"/>
    </font>
    <font>
      <b/>
      <sz val="11"/>
      <color indexed="63"/>
      <name val="宋体"/>
      <family val="3"/>
      <charset val="134"/>
    </font>
    <font>
      <b/>
      <sz val="11"/>
      <color indexed="56"/>
      <name val="宋体"/>
      <family val="3"/>
      <charset val="134"/>
    </font>
    <font>
      <b/>
      <sz val="13"/>
      <color indexed="54"/>
      <name val="宋体"/>
      <family val="3"/>
      <charset val="134"/>
    </font>
    <font>
      <b/>
      <sz val="18"/>
      <color indexed="56"/>
      <name val="宋体"/>
      <family val="3"/>
      <charset val="134"/>
    </font>
    <font>
      <sz val="9"/>
      <name val="宋体"/>
      <family val="3"/>
      <charset val="134"/>
    </font>
    <font>
      <b/>
      <sz val="12"/>
      <color indexed="8"/>
      <name val="宋体"/>
      <family val="3"/>
      <charset val="134"/>
    </font>
    <font>
      <sz val="10"/>
      <name val="Times New Roman"/>
      <family val="1"/>
    </font>
    <font>
      <b/>
      <sz val="10"/>
      <color indexed="9"/>
      <name val="宋体"/>
      <family val="3"/>
      <charset val="134"/>
    </font>
    <font>
      <b/>
      <sz val="11"/>
      <color indexed="54"/>
      <name val="宋体"/>
      <family val="3"/>
      <charset val="134"/>
    </font>
    <font>
      <b/>
      <sz val="9"/>
      <name val="Arial"/>
      <family val="2"/>
    </font>
    <font>
      <sz val="12"/>
      <name val="Helv"/>
      <family val="2"/>
    </font>
    <font>
      <sz val="12"/>
      <color indexed="9"/>
      <name val="Helv"/>
      <family val="2"/>
    </font>
    <font>
      <sz val="10"/>
      <color indexed="8"/>
      <name val="MS Sans Serif"/>
      <family val="2"/>
    </font>
    <font>
      <b/>
      <sz val="18"/>
      <color indexed="54"/>
      <name val="宋体"/>
      <family val="3"/>
      <charset val="134"/>
    </font>
    <font>
      <b/>
      <sz val="14"/>
      <name val="楷体"/>
      <family val="3"/>
      <charset val="134"/>
    </font>
    <font>
      <b/>
      <sz val="18"/>
      <color indexed="62"/>
      <name val="宋体"/>
      <family val="3"/>
      <charset val="134"/>
    </font>
    <font>
      <i/>
      <sz val="11"/>
      <color indexed="23"/>
      <name val="宋体"/>
      <family val="3"/>
      <charset val="134"/>
    </font>
    <font>
      <sz val="11"/>
      <color indexed="52"/>
      <name val="宋体"/>
      <family val="3"/>
      <charset val="134"/>
    </font>
    <font>
      <b/>
      <sz val="11"/>
      <color indexed="9"/>
      <name val="宋体"/>
      <family val="3"/>
      <charset val="134"/>
    </font>
    <font>
      <b/>
      <sz val="11"/>
      <color indexed="52"/>
      <name val="宋体"/>
      <family val="3"/>
      <charset val="134"/>
    </font>
    <font>
      <u/>
      <sz val="10"/>
      <color indexed="12"/>
      <name val="Times"/>
      <family val="1"/>
    </font>
    <font>
      <u/>
      <sz val="11"/>
      <color indexed="52"/>
      <name val="宋体"/>
      <family val="3"/>
      <charset val="134"/>
    </font>
    <font>
      <b/>
      <sz val="10"/>
      <name val="Arial"/>
      <family val="2"/>
    </font>
    <font>
      <sz val="11"/>
      <color indexed="10"/>
      <name val="宋体"/>
      <family val="3"/>
      <charset val="134"/>
    </font>
    <font>
      <u/>
      <sz val="12"/>
      <color indexed="36"/>
      <name val="宋体"/>
      <family val="3"/>
      <charset val="134"/>
    </font>
    <font>
      <sz val="9"/>
      <name val="微软雅黑"/>
      <family val="2"/>
      <charset val="134"/>
    </font>
    <font>
      <sz val="12"/>
      <name val="Courier"/>
      <family val="3"/>
    </font>
    <font>
      <sz val="11"/>
      <color indexed="8"/>
      <name val="宋体"/>
      <family val="3"/>
      <charset val="134"/>
    </font>
    <font>
      <sz val="18"/>
      <color indexed="8"/>
      <name val="宋体"/>
      <family val="3"/>
      <charset val="134"/>
    </font>
  </fonts>
  <fills count="40">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11"/>
        <bgColor indexed="64"/>
      </patternFill>
    </fill>
    <fill>
      <patternFill patternType="solid">
        <fgColor indexed="26"/>
        <bgColor indexed="64"/>
      </patternFill>
    </fill>
    <fill>
      <patternFill patternType="solid">
        <fgColor indexed="44"/>
        <bgColor indexed="64"/>
      </patternFill>
    </fill>
    <fill>
      <patternFill patternType="solid">
        <fgColor indexed="52"/>
        <bgColor indexed="64"/>
      </patternFill>
    </fill>
    <fill>
      <patternFill patternType="solid">
        <fgColor indexed="45"/>
        <bgColor indexed="64"/>
      </patternFill>
    </fill>
    <fill>
      <patternFill patternType="solid">
        <fgColor indexed="54"/>
        <bgColor indexed="64"/>
      </patternFill>
    </fill>
    <fill>
      <patternFill patternType="solid">
        <fgColor indexed="22"/>
        <bgColor indexed="64"/>
      </patternFill>
    </fill>
    <fill>
      <patternFill patternType="solid">
        <fgColor indexed="46"/>
        <bgColor indexed="64"/>
      </patternFill>
    </fill>
    <fill>
      <patternFill patternType="solid">
        <fgColor indexed="49"/>
        <bgColor indexed="64"/>
      </patternFill>
    </fill>
    <fill>
      <patternFill patternType="solid">
        <fgColor indexed="10"/>
        <bgColor indexed="64"/>
      </patternFill>
    </fill>
    <fill>
      <patternFill patternType="gray0625"/>
    </fill>
    <fill>
      <patternFill patternType="solid">
        <fgColor indexed="42"/>
        <bgColor indexed="64"/>
      </patternFill>
    </fill>
    <fill>
      <patternFill patternType="solid">
        <fgColor indexed="27"/>
        <bgColor indexed="64"/>
      </patternFill>
    </fill>
    <fill>
      <patternFill patternType="solid">
        <fgColor indexed="48"/>
        <bgColor indexed="64"/>
      </patternFill>
    </fill>
    <fill>
      <patternFill patternType="solid">
        <fgColor indexed="47"/>
        <bgColor indexed="64"/>
      </patternFill>
    </fill>
    <fill>
      <patternFill patternType="solid">
        <fgColor indexed="55"/>
        <bgColor indexed="64"/>
      </patternFill>
    </fill>
    <fill>
      <patternFill patternType="solid">
        <fgColor indexed="31"/>
        <bgColor indexed="64"/>
      </patternFill>
    </fill>
    <fill>
      <patternFill patternType="solid">
        <fgColor indexed="29"/>
        <bgColor indexed="64"/>
      </patternFill>
    </fill>
    <fill>
      <patternFill patternType="solid">
        <fgColor indexed="25"/>
        <bgColor indexed="64"/>
      </patternFill>
    </fill>
    <fill>
      <patternFill patternType="solid">
        <fgColor indexed="51"/>
        <bgColor indexed="64"/>
      </patternFill>
    </fill>
    <fill>
      <patternFill patternType="solid">
        <fgColor indexed="36"/>
        <bgColor indexed="64"/>
      </patternFill>
    </fill>
    <fill>
      <patternFill patternType="solid">
        <fgColor indexed="14"/>
        <bgColor indexed="64"/>
      </patternFill>
    </fill>
    <fill>
      <patternFill patternType="solid">
        <fgColor indexed="43"/>
        <bgColor indexed="64"/>
      </patternFill>
    </fill>
    <fill>
      <patternFill patternType="solid">
        <fgColor indexed="30"/>
        <bgColor indexed="64"/>
      </patternFill>
    </fill>
    <fill>
      <patternFill patternType="lightUp">
        <fgColor indexed="9"/>
        <bgColor indexed="29"/>
      </patternFill>
    </fill>
    <fill>
      <patternFill patternType="mediumGray">
        <fgColor indexed="22"/>
      </patternFill>
    </fill>
    <fill>
      <patternFill patternType="solid">
        <fgColor indexed="15"/>
        <bgColor indexed="64"/>
      </patternFill>
    </fill>
    <fill>
      <patternFill patternType="solid">
        <fgColor indexed="12"/>
        <bgColor indexed="64"/>
      </patternFill>
    </fill>
    <fill>
      <patternFill patternType="solid">
        <fgColor indexed="57"/>
        <bgColor indexed="64"/>
      </patternFill>
    </fill>
    <fill>
      <patternFill patternType="lightUp">
        <fgColor indexed="9"/>
        <bgColor indexed="55"/>
      </patternFill>
    </fill>
    <fill>
      <patternFill patternType="lightUp">
        <fgColor indexed="9"/>
        <bgColor indexed="22"/>
      </patternFill>
    </fill>
    <fill>
      <patternFill patternType="solid">
        <fgColor indexed="62"/>
        <bgColor indexed="64"/>
      </patternFill>
    </fill>
    <fill>
      <patternFill patternType="solid">
        <fgColor indexed="40"/>
        <bgColor indexed="64"/>
      </patternFill>
    </fill>
    <fill>
      <patternFill patternType="solid">
        <fgColor indexed="53"/>
        <bgColor indexed="64"/>
      </patternFill>
    </fill>
    <fill>
      <patternFill patternType="solid">
        <fgColor indexed="9"/>
      </patternFill>
    </fill>
    <fill>
      <patternFill patternType="solid">
        <fgColor rgb="FFFFFF00"/>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8"/>
      </left>
      <right/>
      <top/>
      <bottom style="thin">
        <color indexed="8"/>
      </bottom>
      <diagonal/>
    </border>
    <border>
      <left/>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style="thin">
        <color auto="1"/>
      </right>
      <top/>
      <bottom style="thin">
        <color auto="1"/>
      </bottom>
      <diagonal/>
    </border>
    <border>
      <left/>
      <right/>
      <top style="thin">
        <color indexed="62"/>
      </top>
      <bottom style="double">
        <color indexed="62"/>
      </bottom>
      <diagonal/>
    </border>
    <border>
      <left style="thin">
        <color auto="1"/>
      </left>
      <right style="thin">
        <color auto="1"/>
      </right>
      <top/>
      <bottom/>
      <diagonal/>
    </border>
    <border>
      <left/>
      <right/>
      <top style="medium">
        <color auto="1"/>
      </top>
      <bottom style="medium">
        <color auto="1"/>
      </bottom>
      <diagonal/>
    </border>
    <border>
      <left/>
      <right/>
      <top/>
      <bottom style="medium">
        <color auto="1"/>
      </bottom>
      <diagonal/>
    </border>
    <border>
      <left style="thin">
        <color indexed="23"/>
      </left>
      <right style="thin">
        <color indexed="23"/>
      </right>
      <top style="thin">
        <color indexed="23"/>
      </top>
      <bottom style="thin">
        <color indexed="23"/>
      </bottom>
      <diagonal/>
    </border>
    <border>
      <left/>
      <right/>
      <top style="medium">
        <color indexed="9"/>
      </top>
      <bottom style="medium">
        <color indexed="9"/>
      </bottom>
      <diagonal/>
    </border>
    <border>
      <left/>
      <right/>
      <top/>
      <bottom style="thick">
        <color indexed="22"/>
      </bottom>
      <diagonal/>
    </border>
    <border>
      <left/>
      <right/>
      <top/>
      <bottom style="thick">
        <color indexed="11"/>
      </bottom>
      <diagonal/>
    </border>
    <border>
      <left style="thin">
        <color indexed="63"/>
      </left>
      <right style="thin">
        <color indexed="63"/>
      </right>
      <top style="thin">
        <color indexed="63"/>
      </top>
      <bottom style="thin">
        <color indexed="63"/>
      </bottom>
      <diagonal/>
    </border>
    <border>
      <left/>
      <right/>
      <top/>
      <bottom style="medium">
        <color indexed="30"/>
      </bottom>
      <diagonal/>
    </border>
    <border>
      <left/>
      <right/>
      <top/>
      <bottom style="thick">
        <color indexed="43"/>
      </bottom>
      <diagonal/>
    </border>
    <border>
      <left/>
      <right/>
      <top/>
      <bottom style="medium">
        <color indexed="43"/>
      </bottom>
      <diagonal/>
    </border>
    <border>
      <left/>
      <right/>
      <top style="thin">
        <color indexed="11"/>
      </top>
      <bottom style="double">
        <color indexed="11"/>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style="thin">
        <color indexed="8"/>
      </right>
      <top/>
      <bottom style="thin">
        <color indexed="8"/>
      </bottom>
      <diagonal/>
    </border>
    <border>
      <left style="thin">
        <color indexed="8"/>
      </left>
      <right style="thin">
        <color indexed="8"/>
      </right>
      <top/>
      <bottom style="thin">
        <color indexed="8"/>
      </bottom>
      <diagonal/>
    </border>
  </borders>
  <cellStyleXfs count="1282">
    <xf numFmtId="0" fontId="0" fillId="0" borderId="0">
      <alignment vertical="center"/>
    </xf>
    <xf numFmtId="0" fontId="52" fillId="13" borderId="0" applyNumberFormat="0" applyBorder="0" applyAlignment="0" applyProtection="0">
      <alignment vertical="center"/>
    </xf>
    <xf numFmtId="0" fontId="60" fillId="0" borderId="13" applyNumberFormat="0" applyFill="0" applyAlignment="0" applyProtection="0">
      <alignment vertical="center"/>
    </xf>
    <xf numFmtId="0" fontId="54" fillId="12" borderId="0" applyNumberFormat="0" applyBorder="0" applyAlignment="0" applyProtection="0">
      <alignment vertical="center"/>
    </xf>
    <xf numFmtId="0" fontId="59" fillId="0" borderId="12" applyNumberFormat="0" applyFill="0" applyProtection="0">
      <alignment horizontal="center" vertical="center"/>
    </xf>
    <xf numFmtId="0" fontId="56" fillId="0" borderId="0">
      <alignment vertical="center"/>
    </xf>
    <xf numFmtId="9" fontId="8" fillId="0" borderId="0" applyFont="0" applyFill="0" applyBorder="0" applyAlignment="0" applyProtection="0">
      <alignment vertical="center"/>
    </xf>
    <xf numFmtId="0" fontId="63" fillId="15" borderId="0" applyNumberFormat="0" applyBorder="0" applyAlignment="0" applyProtection="0">
      <alignment vertical="center"/>
    </xf>
    <xf numFmtId="0" fontId="64" fillId="0" borderId="0">
      <alignment horizontal="center" vertical="center" wrapText="1"/>
      <protection locked="0"/>
    </xf>
    <xf numFmtId="0" fontId="54" fillId="9" borderId="0" applyNumberFormat="0" applyBorder="0" applyAlignment="0" applyProtection="0">
      <alignment vertical="center"/>
    </xf>
    <xf numFmtId="0" fontId="8" fillId="0" borderId="0">
      <alignment vertical="center"/>
    </xf>
    <xf numFmtId="0" fontId="23" fillId="5" borderId="0" applyNumberFormat="0" applyBorder="0" applyAlignment="0" applyProtection="0">
      <alignment vertical="center"/>
    </xf>
    <xf numFmtId="0" fontId="56" fillId="0" borderId="0">
      <alignment vertical="center"/>
    </xf>
    <xf numFmtId="0" fontId="8" fillId="0" borderId="0">
      <alignment vertical="center"/>
    </xf>
    <xf numFmtId="0" fontId="23" fillId="10" borderId="0" applyNumberFormat="0" applyBorder="0" applyAlignment="0" applyProtection="0">
      <alignment vertical="center"/>
    </xf>
    <xf numFmtId="0" fontId="107" fillId="0" borderId="0">
      <alignment vertical="center"/>
    </xf>
    <xf numFmtId="43" fontId="107" fillId="0" borderId="0" applyFont="0" applyFill="0" applyBorder="0" applyAlignment="0" applyProtection="0">
      <alignment vertical="center"/>
    </xf>
    <xf numFmtId="0" fontId="54" fillId="7" borderId="0" applyNumberFormat="0" applyBorder="0" applyAlignment="0" applyProtection="0">
      <alignment vertical="center"/>
    </xf>
    <xf numFmtId="0" fontId="63" fillId="16" borderId="0" applyNumberFormat="0" applyBorder="0" applyAlignment="0" applyProtection="0">
      <alignment vertical="center"/>
    </xf>
    <xf numFmtId="0" fontId="65" fillId="5" borderId="1" applyNumberFormat="0" applyBorder="0" applyAlignment="0" applyProtection="0">
      <alignment vertical="center"/>
    </xf>
    <xf numFmtId="0" fontId="54" fillId="19" borderId="0" applyNumberFormat="0" applyBorder="0" applyAlignment="0" applyProtection="0">
      <alignment vertical="center"/>
    </xf>
    <xf numFmtId="194" fontId="71" fillId="0" borderId="12" applyFill="0" applyProtection="0">
      <alignment horizontal="right" vertical="center"/>
    </xf>
    <xf numFmtId="0" fontId="52" fillId="7" borderId="0" applyNumberFormat="0" applyBorder="0" applyAlignment="0" applyProtection="0">
      <alignment vertical="center"/>
    </xf>
    <xf numFmtId="9" fontId="8" fillId="0" borderId="0" applyFont="0" applyFill="0" applyBorder="0" applyAlignment="0" applyProtection="0">
      <alignment vertical="center"/>
    </xf>
    <xf numFmtId="0" fontId="69" fillId="8" borderId="0" applyNumberFormat="0" applyBorder="0" applyAlignment="0" applyProtection="0">
      <alignment vertical="center"/>
    </xf>
    <xf numFmtId="0" fontId="54" fillId="9" borderId="0" applyNumberFormat="0" applyBorder="0" applyAlignment="0" applyProtection="0">
      <alignment vertical="center"/>
    </xf>
    <xf numFmtId="0" fontId="52" fillId="17" borderId="0" applyNumberFormat="0" applyBorder="0" applyAlignment="0" applyProtection="0">
      <alignment vertical="center"/>
    </xf>
    <xf numFmtId="0" fontId="52" fillId="21" borderId="0" applyNumberFormat="0" applyBorder="0" applyAlignment="0" applyProtection="0">
      <alignment vertical="center"/>
    </xf>
    <xf numFmtId="0" fontId="55" fillId="0" borderId="0">
      <alignment vertical="center"/>
    </xf>
    <xf numFmtId="0" fontId="54" fillId="7" borderId="0" applyNumberFormat="0" applyBorder="0" applyAlignment="0" applyProtection="0">
      <alignment vertical="center"/>
    </xf>
    <xf numFmtId="0" fontId="54" fillId="6" borderId="0" applyNumberFormat="0" applyBorder="0" applyAlignment="0" applyProtection="0">
      <alignment vertical="center"/>
    </xf>
    <xf numFmtId="0" fontId="54" fillId="19" borderId="0" applyNumberFormat="0" applyBorder="0" applyAlignment="0" applyProtection="0">
      <alignment vertical="center"/>
    </xf>
    <xf numFmtId="9" fontId="8" fillId="0" borderId="0" applyFont="0" applyFill="0" applyBorder="0" applyAlignment="0" applyProtection="0">
      <alignment vertical="center"/>
    </xf>
    <xf numFmtId="0" fontId="8" fillId="0" borderId="0">
      <alignment vertical="center"/>
    </xf>
    <xf numFmtId="0" fontId="8" fillId="0" borderId="0">
      <alignment vertical="center"/>
    </xf>
    <xf numFmtId="0" fontId="52" fillId="8" borderId="0" applyNumberFormat="0" applyBorder="0" applyAlignment="0" applyProtection="0">
      <alignment vertical="center"/>
    </xf>
    <xf numFmtId="0" fontId="53" fillId="0" borderId="10" applyNumberFormat="0" applyFill="0" applyAlignment="0" applyProtection="0">
      <alignment vertical="center"/>
    </xf>
    <xf numFmtId="0" fontId="54" fillId="6" borderId="0" applyNumberFormat="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0" fontId="57" fillId="8" borderId="0" applyNumberFormat="0" applyBorder="0" applyAlignment="0" applyProtection="0">
      <alignment vertical="center"/>
    </xf>
    <xf numFmtId="0" fontId="55" fillId="0" borderId="0">
      <alignment vertical="center"/>
    </xf>
    <xf numFmtId="0" fontId="52" fillId="8" borderId="0" applyNumberFormat="0" applyBorder="0" applyAlignment="0" applyProtection="0">
      <alignment vertical="center"/>
    </xf>
    <xf numFmtId="0" fontId="54" fillId="7" borderId="0" applyNumberFormat="0" applyBorder="0" applyAlignment="0" applyProtection="0">
      <alignment vertical="center"/>
    </xf>
    <xf numFmtId="0" fontId="54" fillId="9" borderId="0" applyNumberFormat="0" applyBorder="0" applyAlignment="0" applyProtection="0">
      <alignment vertical="center"/>
    </xf>
    <xf numFmtId="9" fontId="8" fillId="0" borderId="0" applyFont="0" applyFill="0" applyBorder="0" applyAlignment="0" applyProtection="0">
      <alignment vertical="center"/>
    </xf>
    <xf numFmtId="0" fontId="54" fillId="7" borderId="0" applyNumberFormat="0" applyBorder="0" applyAlignment="0" applyProtection="0">
      <alignment vertical="center"/>
    </xf>
    <xf numFmtId="0" fontId="107" fillId="6" borderId="0" applyNumberFormat="0" applyBorder="0" applyAlignment="0" applyProtection="0">
      <alignment vertical="center"/>
    </xf>
    <xf numFmtId="0" fontId="8" fillId="0" borderId="0">
      <alignment vertical="center"/>
    </xf>
    <xf numFmtId="0" fontId="66" fillId="0" borderId="16">
      <alignment horizontal="center" vertical="center"/>
    </xf>
    <xf numFmtId="0" fontId="52" fillId="17" borderId="0" applyNumberFormat="0" applyBorder="0" applyAlignment="0" applyProtection="0">
      <alignment vertical="center"/>
    </xf>
    <xf numFmtId="0" fontId="107" fillId="15" borderId="0" applyNumberFormat="0" applyBorder="0" applyAlignment="0" applyProtection="0">
      <alignment vertical="center"/>
    </xf>
    <xf numFmtId="0" fontId="8" fillId="0" borderId="0">
      <alignment vertical="center"/>
    </xf>
    <xf numFmtId="0" fontId="71" fillId="0" borderId="7" applyNumberFormat="0" applyFill="0" applyProtection="0">
      <alignment horizontal="right" vertical="center"/>
    </xf>
    <xf numFmtId="0" fontId="23" fillId="5" borderId="0" applyNumberFormat="0" applyBorder="0" applyAlignment="0" applyProtection="0">
      <alignment vertical="center"/>
    </xf>
    <xf numFmtId="0" fontId="23" fillId="10" borderId="0" applyNumberFormat="0" applyBorder="0" applyAlignment="0" applyProtection="0">
      <alignment vertical="center"/>
    </xf>
    <xf numFmtId="0" fontId="8" fillId="0" borderId="0" applyNumberFormat="0" applyFont="0" applyFill="0" applyBorder="0" applyAlignment="0" applyProtection="0">
      <alignment horizontal="left" vertical="center"/>
    </xf>
    <xf numFmtId="0" fontId="73" fillId="15" borderId="0" applyNumberFormat="0" applyBorder="0" applyAlignment="0" applyProtection="0">
      <alignment vertical="center"/>
    </xf>
    <xf numFmtId="0" fontId="23" fillId="10" borderId="0" applyNumberFormat="0" applyBorder="0" applyAlignment="0" applyProtection="0">
      <alignment vertical="center"/>
    </xf>
    <xf numFmtId="0" fontId="52" fillId="10" borderId="0" applyNumberFormat="0" applyBorder="0" applyAlignment="0" applyProtection="0">
      <alignment vertical="center"/>
    </xf>
    <xf numFmtId="0" fontId="53" fillId="0" borderId="10" applyNumberFormat="0" applyFill="0" applyAlignment="0" applyProtection="0">
      <alignment vertical="center"/>
    </xf>
    <xf numFmtId="0" fontId="54" fillId="7" borderId="0" applyNumberFormat="0" applyBorder="0" applyAlignment="0" applyProtection="0">
      <alignment vertical="center"/>
    </xf>
    <xf numFmtId="0" fontId="58" fillId="0" borderId="0">
      <alignment vertical="center"/>
    </xf>
    <xf numFmtId="0" fontId="53" fillId="0" borderId="10" applyNumberFormat="0" applyFill="0" applyAlignment="0" applyProtection="0">
      <alignment vertical="center"/>
    </xf>
    <xf numFmtId="0" fontId="54" fillId="7" borderId="0" applyNumberFormat="0" applyBorder="0" applyAlignment="0" applyProtection="0">
      <alignment vertical="center"/>
    </xf>
    <xf numFmtId="0" fontId="8" fillId="0" borderId="0">
      <alignment vertical="center"/>
    </xf>
    <xf numFmtId="0" fontId="23" fillId="5" borderId="0" applyNumberFormat="0" applyBorder="0" applyAlignment="0" applyProtection="0">
      <alignment vertical="center"/>
    </xf>
    <xf numFmtId="0" fontId="56" fillId="0" borderId="0">
      <alignment vertical="center"/>
    </xf>
    <xf numFmtId="0" fontId="55" fillId="0" borderId="0">
      <alignment vertical="center"/>
    </xf>
    <xf numFmtId="0" fontId="58" fillId="0" borderId="0">
      <alignment vertical="center"/>
    </xf>
    <xf numFmtId="0" fontId="58" fillId="0" borderId="0">
      <alignment vertical="center"/>
    </xf>
    <xf numFmtId="0" fontId="55" fillId="0" borderId="0">
      <alignment vertical="center"/>
    </xf>
    <xf numFmtId="0" fontId="23" fillId="5" borderId="0" applyNumberFormat="0" applyBorder="0" applyAlignment="0" applyProtection="0">
      <alignment vertical="center"/>
    </xf>
    <xf numFmtId="9" fontId="8" fillId="0" borderId="0" applyFont="0" applyFill="0" applyBorder="0" applyAlignment="0" applyProtection="0">
      <alignment vertical="center"/>
    </xf>
    <xf numFmtId="0" fontId="56" fillId="0" borderId="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0" fontId="56" fillId="0" borderId="0">
      <alignment vertical="center"/>
    </xf>
    <xf numFmtId="9" fontId="8" fillId="0" borderId="0" applyFont="0" applyFill="0" applyBorder="0" applyAlignment="0" applyProtection="0">
      <alignment vertical="center"/>
    </xf>
    <xf numFmtId="0" fontId="56" fillId="0" borderId="0">
      <alignment vertical="center"/>
    </xf>
    <xf numFmtId="49" fontId="8" fillId="0" borderId="0" applyFont="0" applyFill="0" applyBorder="0" applyAlignment="0" applyProtection="0">
      <alignment vertical="center"/>
    </xf>
    <xf numFmtId="0" fontId="107" fillId="0" borderId="0">
      <alignment vertical="center"/>
    </xf>
    <xf numFmtId="0" fontId="55" fillId="0" borderId="0">
      <alignment vertical="center"/>
    </xf>
    <xf numFmtId="0" fontId="8" fillId="0" borderId="0">
      <alignment vertical="center"/>
    </xf>
    <xf numFmtId="0" fontId="23" fillId="5" borderId="0" applyNumberFormat="0" applyBorder="0" applyAlignment="0" applyProtection="0">
      <alignment vertical="center"/>
    </xf>
    <xf numFmtId="0" fontId="56" fillId="0" borderId="0">
      <alignment vertical="center"/>
    </xf>
    <xf numFmtId="9" fontId="8" fillId="0" borderId="0" applyFont="0" applyFill="0" applyBorder="0" applyAlignment="0" applyProtection="0">
      <alignment vertical="center"/>
    </xf>
    <xf numFmtId="0" fontId="56" fillId="0" borderId="0">
      <alignment vertical="center"/>
    </xf>
    <xf numFmtId="0" fontId="56" fillId="0" borderId="0">
      <alignment vertical="center"/>
    </xf>
    <xf numFmtId="0" fontId="75" fillId="0" borderId="0" applyNumberFormat="0" applyFill="0" applyBorder="0" applyAlignment="0" applyProtection="0">
      <alignment vertical="top"/>
      <protection locked="0"/>
    </xf>
    <xf numFmtId="0" fontId="54" fillId="9" borderId="0" applyNumberFormat="0" applyBorder="0" applyAlignment="0" applyProtection="0">
      <alignment vertical="center"/>
    </xf>
    <xf numFmtId="49" fontId="8" fillId="0" borderId="0" applyFont="0" applyFill="0" applyBorder="0" applyAlignment="0" applyProtection="0">
      <alignment vertical="center"/>
    </xf>
    <xf numFmtId="0" fontId="54" fillId="6" borderId="0" applyNumberFormat="0" applyBorder="0" applyAlignment="0" applyProtection="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76" fillId="0" borderId="19" applyNumberFormat="0" applyFill="0" applyAlignment="0" applyProtection="0">
      <alignment vertical="center"/>
    </xf>
    <xf numFmtId="10" fontId="8" fillId="0" borderId="0" applyFont="0" applyFill="0" applyBorder="0" applyAlignment="0" applyProtection="0">
      <alignment vertical="center"/>
    </xf>
    <xf numFmtId="9" fontId="8" fillId="0" borderId="0" applyFont="0" applyFill="0" applyBorder="0" applyAlignment="0" applyProtection="0">
      <alignment vertical="center"/>
    </xf>
    <xf numFmtId="0" fontId="56" fillId="0" borderId="0">
      <alignment vertical="center"/>
    </xf>
    <xf numFmtId="0" fontId="75" fillId="0" borderId="0" applyNumberFormat="0" applyFill="0" applyBorder="0" applyAlignment="0" applyProtection="0">
      <alignment vertical="top"/>
      <protection locked="0"/>
    </xf>
    <xf numFmtId="0" fontId="54" fillId="9" borderId="0" applyNumberFormat="0" applyBorder="0" applyAlignment="0" applyProtection="0">
      <alignment vertical="center"/>
    </xf>
    <xf numFmtId="0" fontId="56" fillId="0" borderId="0">
      <alignment vertical="center"/>
    </xf>
    <xf numFmtId="0" fontId="56" fillId="0" borderId="0">
      <alignment vertical="center"/>
    </xf>
    <xf numFmtId="0" fontId="54" fillId="12" borderId="0" applyNumberFormat="0" applyBorder="0" applyAlignment="0" applyProtection="0">
      <alignment vertical="center"/>
    </xf>
    <xf numFmtId="0" fontId="71" fillId="0" borderId="0">
      <alignment vertical="center"/>
    </xf>
    <xf numFmtId="0" fontId="55" fillId="0" borderId="0">
      <alignment vertical="center"/>
    </xf>
    <xf numFmtId="0" fontId="107" fillId="15" borderId="0" applyNumberFormat="0" applyBorder="0" applyAlignment="0" applyProtection="0">
      <alignment vertical="center"/>
    </xf>
    <xf numFmtId="0" fontId="107" fillId="15" borderId="0" applyNumberFormat="0" applyBorder="0" applyAlignment="0" applyProtection="0">
      <alignment vertical="center"/>
    </xf>
    <xf numFmtId="0" fontId="52" fillId="25" borderId="0" applyNumberFormat="0" applyBorder="0" applyAlignment="0" applyProtection="0">
      <alignment vertical="center"/>
    </xf>
    <xf numFmtId="0" fontId="107" fillId="20" borderId="0" applyNumberFormat="0" applyBorder="0" applyAlignment="0" applyProtection="0">
      <alignment vertical="center"/>
    </xf>
    <xf numFmtId="0" fontId="23" fillId="20" borderId="0" applyNumberFormat="0" applyBorder="0" applyAlignment="0" applyProtection="0">
      <alignment vertical="center"/>
    </xf>
    <xf numFmtId="0" fontId="107" fillId="8" borderId="0" applyNumberFormat="0" applyBorder="0" applyAlignment="0" applyProtection="0">
      <alignment vertical="center"/>
    </xf>
    <xf numFmtId="0" fontId="107" fillId="8" borderId="0" applyNumberFormat="0" applyBorder="0" applyAlignment="0" applyProtection="0">
      <alignment vertical="center"/>
    </xf>
    <xf numFmtId="0" fontId="52" fillId="18" borderId="0" applyNumberFormat="0" applyBorder="0" applyAlignment="0" applyProtection="0">
      <alignment vertical="center"/>
    </xf>
    <xf numFmtId="0" fontId="107" fillId="8" borderId="0" applyNumberFormat="0" applyBorder="0" applyAlignment="0" applyProtection="0">
      <alignment vertical="center"/>
    </xf>
    <xf numFmtId="0" fontId="8" fillId="0" borderId="0">
      <alignment vertical="center"/>
    </xf>
    <xf numFmtId="0" fontId="107" fillId="5" borderId="0" applyNumberFormat="0" applyBorder="0" applyAlignment="0" applyProtection="0">
      <alignment vertical="center"/>
    </xf>
    <xf numFmtId="0" fontId="107" fillId="5" borderId="0" applyNumberFormat="0" applyBorder="0" applyAlignment="0" applyProtection="0">
      <alignment vertical="center"/>
    </xf>
    <xf numFmtId="177" fontId="8" fillId="0" borderId="0" applyFont="0" applyFill="0" applyBorder="0" applyAlignment="0" applyProtection="0">
      <alignment vertical="center"/>
    </xf>
    <xf numFmtId="0" fontId="8" fillId="0" borderId="0">
      <alignment vertical="center"/>
    </xf>
    <xf numFmtId="0" fontId="107" fillId="16" borderId="0" applyNumberFormat="0" applyBorder="0" applyAlignment="0" applyProtection="0">
      <alignment vertical="center"/>
    </xf>
    <xf numFmtId="0" fontId="8" fillId="0" borderId="0">
      <alignment vertical="center"/>
    </xf>
    <xf numFmtId="0" fontId="107" fillId="16" borderId="0" applyNumberFormat="0" applyBorder="0" applyAlignment="0" applyProtection="0">
      <alignment vertical="center"/>
    </xf>
    <xf numFmtId="0" fontId="54" fillId="18" borderId="0" applyNumberFormat="0" applyBorder="0" applyAlignment="0" applyProtection="0">
      <alignment vertical="center"/>
    </xf>
    <xf numFmtId="0" fontId="8" fillId="0" borderId="0">
      <alignment vertical="center"/>
    </xf>
    <xf numFmtId="0" fontId="107" fillId="11" borderId="0" applyNumberFormat="0" applyBorder="0" applyAlignment="0" applyProtection="0">
      <alignment vertical="center"/>
    </xf>
    <xf numFmtId="0" fontId="107" fillId="3" borderId="0" applyNumberFormat="0" applyBorder="0" applyAlignment="0" applyProtection="0">
      <alignment vertical="center"/>
    </xf>
    <xf numFmtId="0" fontId="107" fillId="3" borderId="0" applyNumberFormat="0" applyBorder="0" applyAlignment="0" applyProtection="0">
      <alignment vertical="center"/>
    </xf>
    <xf numFmtId="0" fontId="107" fillId="16" borderId="0" applyNumberFormat="0" applyBorder="0" applyAlignment="0" applyProtection="0">
      <alignment vertical="center"/>
    </xf>
    <xf numFmtId="0" fontId="107" fillId="16" borderId="0" applyNumberFormat="0" applyBorder="0" applyAlignment="0" applyProtection="0">
      <alignment vertical="center"/>
    </xf>
    <xf numFmtId="0" fontId="107" fillId="16" borderId="0" applyNumberFormat="0" applyBorder="0" applyAlignment="0" applyProtection="0">
      <alignment vertical="center"/>
    </xf>
    <xf numFmtId="0" fontId="23" fillId="5" borderId="0" applyNumberFormat="0" applyBorder="0" applyAlignment="0" applyProtection="0">
      <alignment vertical="center"/>
    </xf>
    <xf numFmtId="0" fontId="107" fillId="18" borderId="0" applyNumberFormat="0" applyBorder="0" applyAlignment="0" applyProtection="0">
      <alignment vertical="center"/>
    </xf>
    <xf numFmtId="0" fontId="107" fillId="26" borderId="0" applyNumberFormat="0" applyBorder="0" applyAlignment="0" applyProtection="0">
      <alignment vertical="center"/>
    </xf>
    <xf numFmtId="0" fontId="107" fillId="26" borderId="0" applyNumberFormat="0" applyBorder="0" applyAlignment="0" applyProtection="0">
      <alignment vertical="center"/>
    </xf>
    <xf numFmtId="0" fontId="54" fillId="9" borderId="0" applyNumberFormat="0" applyBorder="0" applyAlignment="0" applyProtection="0">
      <alignment vertical="center"/>
    </xf>
    <xf numFmtId="0" fontId="77" fillId="0" borderId="1">
      <alignment horizontal="left" vertical="center"/>
    </xf>
    <xf numFmtId="0" fontId="107" fillId="6" borderId="0" applyNumberFormat="0" applyBorder="0" applyAlignment="0" applyProtection="0">
      <alignment vertical="center"/>
    </xf>
    <xf numFmtId="0" fontId="107" fillId="8" borderId="0" applyNumberFormat="0" applyBorder="0" applyAlignment="0" applyProtection="0">
      <alignment vertical="center"/>
    </xf>
    <xf numFmtId="0" fontId="107" fillId="8" borderId="0" applyNumberFormat="0" applyBorder="0" applyAlignment="0" applyProtection="0">
      <alignment vertical="center"/>
    </xf>
    <xf numFmtId="0" fontId="107" fillId="21" borderId="0" applyNumberFormat="0" applyBorder="0" applyAlignment="0" applyProtection="0">
      <alignment vertical="center"/>
    </xf>
    <xf numFmtId="0" fontId="107" fillId="18" borderId="0" applyNumberFormat="0" applyBorder="0" applyAlignment="0" applyProtection="0">
      <alignment vertical="center"/>
    </xf>
    <xf numFmtId="0" fontId="107" fillId="18" borderId="0" applyNumberFormat="0" applyBorder="0" applyAlignment="0" applyProtection="0">
      <alignment vertical="center"/>
    </xf>
    <xf numFmtId="0" fontId="107" fillId="4" borderId="0" applyNumberFormat="0" applyBorder="0" applyAlignment="0" applyProtection="0">
      <alignment vertical="center"/>
    </xf>
    <xf numFmtId="0" fontId="107" fillId="6" borderId="0" applyNumberFormat="0" applyBorder="0" applyAlignment="0" applyProtection="0">
      <alignment vertical="center"/>
    </xf>
    <xf numFmtId="0" fontId="23" fillId="5" borderId="0" applyNumberFormat="0" applyBorder="0" applyAlignment="0" applyProtection="0">
      <alignment vertical="center"/>
    </xf>
    <xf numFmtId="0" fontId="107" fillId="11" borderId="0" applyNumberFormat="0" applyBorder="0" applyAlignment="0" applyProtection="0">
      <alignment vertical="center"/>
    </xf>
    <xf numFmtId="0" fontId="63" fillId="15" borderId="0" applyNumberFormat="0" applyBorder="0" applyAlignment="0" applyProtection="0">
      <alignment vertical="center"/>
    </xf>
    <xf numFmtId="0" fontId="107" fillId="10" borderId="0" applyNumberFormat="0" applyBorder="0" applyAlignment="0" applyProtection="0">
      <alignment vertical="center"/>
    </xf>
    <xf numFmtId="0" fontId="52" fillId="24" borderId="0" applyNumberFormat="0" applyBorder="0" applyAlignment="0" applyProtection="0">
      <alignment vertical="center"/>
    </xf>
    <xf numFmtId="0" fontId="107" fillId="10" borderId="0" applyNumberFormat="0" applyBorder="0" applyAlignment="0" applyProtection="0">
      <alignment vertical="center"/>
    </xf>
    <xf numFmtId="0" fontId="63" fillId="15" borderId="0" applyNumberFormat="0" applyBorder="0" applyAlignment="0" applyProtection="0">
      <alignment vertical="center"/>
    </xf>
    <xf numFmtId="0" fontId="107" fillId="6" borderId="0" applyNumberFormat="0" applyBorder="0" applyAlignment="0" applyProtection="0">
      <alignment vertical="center"/>
    </xf>
    <xf numFmtId="0" fontId="76" fillId="0" borderId="19" applyNumberFormat="0" applyFill="0" applyAlignment="0" applyProtection="0">
      <alignment vertical="center"/>
    </xf>
    <xf numFmtId="0" fontId="78" fillId="26" borderId="0" applyNumberFormat="0" applyBorder="0" applyAlignment="0" applyProtection="0">
      <alignment vertical="center"/>
    </xf>
    <xf numFmtId="9" fontId="8" fillId="0" borderId="0" applyFont="0" applyFill="0" applyBorder="0" applyAlignment="0" applyProtection="0">
      <alignment vertical="center"/>
    </xf>
    <xf numFmtId="0" fontId="63" fillId="15" borderId="0" applyNumberFormat="0" applyBorder="0" applyAlignment="0" applyProtection="0">
      <alignment vertical="center"/>
    </xf>
    <xf numFmtId="0" fontId="107" fillId="16" borderId="0" applyNumberFormat="0" applyBorder="0" applyAlignment="0" applyProtection="0">
      <alignment vertical="center"/>
    </xf>
    <xf numFmtId="0" fontId="78" fillId="26" borderId="0" applyNumberFormat="0" applyBorder="0" applyAlignment="0" applyProtection="0">
      <alignment vertical="center"/>
    </xf>
    <xf numFmtId="9" fontId="8" fillId="0" borderId="0" applyFont="0" applyFill="0" applyBorder="0" applyAlignment="0" applyProtection="0">
      <alignment vertical="center"/>
    </xf>
    <xf numFmtId="0" fontId="54" fillId="22" borderId="0" applyNumberFormat="0" applyBorder="0" applyAlignment="0" applyProtection="0">
      <alignment vertical="center"/>
    </xf>
    <xf numFmtId="0" fontId="107" fillId="16" borderId="0" applyNumberFormat="0" applyBorder="0" applyAlignment="0" applyProtection="0">
      <alignment vertical="center"/>
    </xf>
    <xf numFmtId="0" fontId="63" fillId="15" borderId="0" applyNumberFormat="0" applyBorder="0" applyAlignment="0" applyProtection="0">
      <alignment vertical="center"/>
    </xf>
    <xf numFmtId="0" fontId="107" fillId="23" borderId="0" applyNumberFormat="0" applyBorder="0" applyAlignment="0" applyProtection="0">
      <alignment vertical="center"/>
    </xf>
    <xf numFmtId="0" fontId="80" fillId="10" borderId="21" applyNumberFormat="0" applyAlignment="0" applyProtection="0">
      <alignment vertical="center"/>
    </xf>
    <xf numFmtId="0" fontId="54" fillId="7" borderId="0" applyNumberFormat="0" applyBorder="0" applyAlignment="0" applyProtection="0">
      <alignment vertical="center"/>
    </xf>
    <xf numFmtId="0" fontId="52" fillId="26" borderId="0" applyNumberFormat="0" applyBorder="0" applyAlignment="0" applyProtection="0">
      <alignment vertical="center"/>
    </xf>
    <xf numFmtId="0" fontId="52" fillId="26" borderId="0" applyNumberFormat="0" applyBorder="0" applyAlignment="0" applyProtection="0">
      <alignment vertical="center"/>
    </xf>
    <xf numFmtId="0" fontId="63" fillId="15" borderId="0" applyNumberFormat="0" applyBorder="0" applyAlignment="0" applyProtection="0">
      <alignment vertical="center"/>
    </xf>
    <xf numFmtId="0" fontId="81" fillId="0" borderId="22" applyNumberFormat="0" applyFill="0" applyAlignment="0" applyProtection="0">
      <alignment vertical="center"/>
    </xf>
    <xf numFmtId="0" fontId="52" fillId="26" borderId="0" applyNumberFormat="0" applyBorder="0" applyAlignment="0" applyProtection="0">
      <alignment vertical="center"/>
    </xf>
    <xf numFmtId="9" fontId="8" fillId="0" borderId="0" applyFont="0" applyFill="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2" fillId="27" borderId="0" applyNumberFormat="0" applyBorder="0" applyAlignment="0" applyProtection="0">
      <alignment vertical="center"/>
    </xf>
    <xf numFmtId="0" fontId="80" fillId="10" borderId="21" applyNumberFormat="0" applyAlignment="0" applyProtection="0">
      <alignment vertical="center"/>
    </xf>
    <xf numFmtId="0" fontId="8" fillId="0" borderId="0">
      <alignment vertical="center"/>
    </xf>
    <xf numFmtId="0" fontId="54" fillId="7" borderId="0" applyNumberFormat="0" applyBorder="0" applyAlignment="0" applyProtection="0">
      <alignment vertical="center"/>
    </xf>
    <xf numFmtId="0" fontId="52" fillId="8" borderId="0" applyNumberFormat="0" applyBorder="0" applyAlignment="0" applyProtection="0">
      <alignment vertical="center"/>
    </xf>
    <xf numFmtId="0" fontId="54" fillId="18" borderId="0" applyNumberFormat="0" applyBorder="0" applyAlignment="0" applyProtection="0">
      <alignment vertical="center"/>
    </xf>
    <xf numFmtId="0" fontId="52" fillId="8" borderId="0" applyNumberFormat="0" applyBorder="0" applyAlignment="0" applyProtection="0">
      <alignment vertical="center"/>
    </xf>
    <xf numFmtId="0" fontId="107" fillId="5" borderId="11" applyNumberFormat="0" applyFont="0" applyAlignment="0" applyProtection="0">
      <alignment vertical="center"/>
    </xf>
    <xf numFmtId="0" fontId="52" fillId="21" borderId="0" applyNumberFormat="0" applyBorder="0" applyAlignment="0" applyProtection="0">
      <alignment vertical="center"/>
    </xf>
    <xf numFmtId="0" fontId="54" fillId="7"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52" fillId="18" borderId="0" applyNumberFormat="0" applyBorder="0" applyAlignment="0" applyProtection="0">
      <alignment vertical="center"/>
    </xf>
    <xf numFmtId="0" fontId="23" fillId="20" borderId="0" applyNumberFormat="0" applyBorder="0" applyAlignment="0" applyProtection="0">
      <alignment vertical="center"/>
    </xf>
    <xf numFmtId="0" fontId="52" fillId="4" borderId="0" applyNumberFormat="0" applyBorder="0" applyAlignment="0" applyProtection="0">
      <alignment vertical="center"/>
    </xf>
    <xf numFmtId="0" fontId="23" fillId="20" borderId="0" applyNumberFormat="0" applyBorder="0" applyAlignment="0" applyProtection="0">
      <alignment vertical="center"/>
    </xf>
    <xf numFmtId="0" fontId="52" fillId="4" borderId="0" applyNumberFormat="0" applyBorder="0" applyAlignment="0" applyProtection="0">
      <alignment vertical="center"/>
    </xf>
    <xf numFmtId="0" fontId="54" fillId="7" borderId="0" applyNumberFormat="0" applyBorder="0" applyAlignment="0" applyProtection="0">
      <alignment vertical="center"/>
    </xf>
    <xf numFmtId="0" fontId="52" fillId="17" borderId="0" applyNumberFormat="0" applyBorder="0" applyAlignment="0" applyProtection="0">
      <alignment vertical="center"/>
    </xf>
    <xf numFmtId="0" fontId="52" fillId="17" borderId="0" applyNumberFormat="0" applyBorder="0" applyAlignment="0" applyProtection="0">
      <alignment vertical="center"/>
    </xf>
    <xf numFmtId="0" fontId="71" fillId="0" borderId="0" applyProtection="0">
      <alignment vertical="center"/>
    </xf>
    <xf numFmtId="0" fontId="8" fillId="0" borderId="0">
      <alignment vertical="center"/>
    </xf>
    <xf numFmtId="0" fontId="52" fillId="24" borderId="0" applyNumberFormat="0" applyBorder="0" applyAlignment="0" applyProtection="0">
      <alignment vertical="center"/>
    </xf>
    <xf numFmtId="0" fontId="53" fillId="0" borderId="10" applyNumberFormat="0" applyFill="0" applyAlignment="0" applyProtection="0">
      <alignment vertical="center"/>
    </xf>
    <xf numFmtId="0" fontId="52" fillId="10" borderId="0" applyNumberFormat="0" applyBorder="0" applyAlignment="0" applyProtection="0">
      <alignment vertical="center"/>
    </xf>
    <xf numFmtId="0" fontId="52" fillId="10" borderId="0" applyNumberFormat="0" applyBorder="0" applyAlignment="0" applyProtection="0">
      <alignment vertical="center"/>
    </xf>
    <xf numFmtId="9" fontId="8" fillId="0" borderId="0" applyFont="0" applyFill="0" applyBorder="0" applyAlignment="0" applyProtection="0">
      <alignment vertical="center"/>
    </xf>
    <xf numFmtId="0" fontId="52" fillId="10" borderId="0" applyNumberFormat="0" applyBorder="0" applyAlignment="0" applyProtection="0">
      <alignment vertical="center"/>
    </xf>
    <xf numFmtId="0" fontId="52" fillId="12" borderId="0" applyNumberFormat="0" applyBorder="0" applyAlignment="0" applyProtection="0">
      <alignment vertical="center"/>
    </xf>
    <xf numFmtId="0" fontId="8" fillId="0" borderId="0" applyNumberFormat="0" applyFill="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9" borderId="0" applyNumberFormat="0" applyBorder="0" applyAlignment="0" applyProtection="0">
      <alignment vertical="center"/>
    </xf>
    <xf numFmtId="0" fontId="62" fillId="0" borderId="8">
      <alignment horizontal="left" vertical="center"/>
    </xf>
    <xf numFmtId="0" fontId="52" fillId="12" borderId="0" applyNumberFormat="0" applyBorder="0" applyAlignment="0" applyProtection="0">
      <alignment vertical="center"/>
    </xf>
    <xf numFmtId="0" fontId="62" fillId="0" borderId="8">
      <alignment horizontal="lef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7" borderId="0" applyNumberFormat="0" applyBorder="0" applyAlignment="0" applyProtection="0">
      <alignment vertical="center"/>
    </xf>
    <xf numFmtId="0" fontId="58" fillId="0" borderId="0">
      <alignment vertical="center"/>
      <protection locked="0"/>
    </xf>
    <xf numFmtId="0" fontId="54" fillId="9" borderId="0" applyNumberFormat="0" applyBorder="0" applyAlignment="0" applyProtection="0">
      <alignment vertical="center"/>
    </xf>
    <xf numFmtId="0" fontId="52" fillId="25" borderId="0" applyNumberFormat="0" applyBorder="0" applyAlignment="0" applyProtection="0">
      <alignment vertical="center"/>
    </xf>
    <xf numFmtId="0" fontId="23" fillId="20" borderId="0" applyNumberFormat="0" applyBorder="0" applyAlignment="0" applyProtection="0">
      <alignment vertical="center"/>
    </xf>
    <xf numFmtId="0" fontId="23" fillId="16" borderId="0" applyNumberFormat="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83" fillId="0" borderId="0" applyNumberFormat="0" applyFill="0" applyBorder="0" applyAlignment="0" applyProtection="0">
      <alignment vertical="center"/>
    </xf>
    <xf numFmtId="0" fontId="54" fillId="7" borderId="0" applyNumberFormat="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23" fillId="20" borderId="0" applyNumberFormat="0" applyBorder="0" applyAlignment="0" applyProtection="0">
      <alignment vertical="center"/>
    </xf>
    <xf numFmtId="0" fontId="66" fillId="0" borderId="16">
      <alignment horizontal="center" vertical="center"/>
    </xf>
    <xf numFmtId="0" fontId="23" fillId="20" borderId="0" applyNumberFormat="0" applyBorder="0" applyAlignment="0" applyProtection="0">
      <alignment vertical="center"/>
    </xf>
    <xf numFmtId="0" fontId="54" fillId="6" borderId="0" applyNumberFormat="0" applyBorder="0" applyAlignment="0" applyProtection="0">
      <alignment vertical="center"/>
    </xf>
    <xf numFmtId="0" fontId="53" fillId="0" borderId="10" applyNumberFormat="0" applyFill="0" applyAlignment="0" applyProtection="0">
      <alignment vertical="center"/>
    </xf>
    <xf numFmtId="0" fontId="54" fillId="6" borderId="0" applyNumberFormat="0" applyBorder="0" applyAlignment="0" applyProtection="0">
      <alignment vertical="center"/>
    </xf>
    <xf numFmtId="0" fontId="53" fillId="0" borderId="10" applyNumberFormat="0" applyFill="0" applyAlignment="0" applyProtection="0">
      <alignment vertical="center"/>
    </xf>
    <xf numFmtId="0" fontId="54" fillId="6" borderId="0" applyNumberFormat="0" applyBorder="0" applyAlignment="0" applyProtection="0">
      <alignment vertical="center"/>
    </xf>
    <xf numFmtId="0" fontId="54" fillId="9" borderId="0" applyNumberFormat="0" applyBorder="0" applyAlignment="0" applyProtection="0">
      <alignment vertical="center"/>
    </xf>
    <xf numFmtId="15" fontId="70" fillId="0" borderId="0">
      <alignment vertical="center"/>
    </xf>
    <xf numFmtId="0" fontId="54" fillId="9" borderId="0" applyNumberFormat="0" applyBorder="0" applyAlignment="0" applyProtection="0">
      <alignment vertical="center"/>
    </xf>
    <xf numFmtId="177" fontId="8" fillId="0" borderId="0" applyFont="0" applyFill="0" applyBorder="0" applyAlignment="0" applyProtection="0">
      <alignment vertical="center"/>
    </xf>
    <xf numFmtId="0" fontId="54" fillId="9" borderId="0" applyNumberFormat="0" applyBorder="0" applyAlignment="0" applyProtection="0">
      <alignment vertical="center"/>
    </xf>
    <xf numFmtId="0" fontId="54" fillId="9" borderId="0" applyNumberFormat="0" applyBorder="0" applyAlignment="0" applyProtection="0">
      <alignment vertical="center"/>
    </xf>
    <xf numFmtId="0" fontId="54" fillId="9" borderId="0" applyNumberFormat="0" applyBorder="0" applyAlignment="0" applyProtection="0">
      <alignment vertical="center"/>
    </xf>
    <xf numFmtId="0" fontId="61" fillId="14" borderId="14">
      <alignment vertical="center"/>
      <protection locked="0"/>
    </xf>
    <xf numFmtId="0" fontId="8" fillId="0" borderId="0">
      <alignment vertical="center"/>
    </xf>
    <xf numFmtId="0" fontId="54" fillId="9" borderId="0" applyNumberFormat="0" applyBorder="0" applyAlignment="0" applyProtection="0">
      <alignment vertical="center"/>
    </xf>
    <xf numFmtId="0" fontId="8" fillId="0" borderId="0">
      <alignment vertical="center"/>
    </xf>
    <xf numFmtId="0" fontId="54" fillId="9" borderId="0" applyNumberFormat="0" applyBorder="0" applyAlignment="0" applyProtection="0">
      <alignment vertical="center"/>
    </xf>
    <xf numFmtId="0" fontId="8" fillId="0" borderId="0">
      <alignment vertical="center"/>
    </xf>
    <xf numFmtId="0" fontId="57" fillId="11" borderId="0" applyNumberFormat="0" applyBorder="0" applyAlignment="0" applyProtection="0">
      <alignment vertical="center"/>
    </xf>
    <xf numFmtId="0" fontId="54" fillId="9" borderId="0" applyNumberFormat="0" applyBorder="0" applyAlignment="0" applyProtection="0">
      <alignment vertical="center"/>
    </xf>
    <xf numFmtId="0" fontId="57" fillId="11" borderId="0" applyNumberFormat="0" applyBorder="0" applyAlignment="0" applyProtection="0">
      <alignment vertical="center"/>
    </xf>
    <xf numFmtId="0" fontId="54" fillId="9" borderId="0" applyNumberFormat="0" applyBorder="0" applyAlignment="0" applyProtection="0">
      <alignment vertical="center"/>
    </xf>
    <xf numFmtId="0" fontId="52" fillId="9" borderId="0" applyNumberFormat="0" applyBorder="0" applyAlignment="0" applyProtection="0">
      <alignment vertical="center"/>
    </xf>
    <xf numFmtId="0" fontId="62" fillId="0" borderId="15" applyNumberFormat="0" applyAlignment="0" applyProtection="0">
      <alignment horizontal="left" vertical="center"/>
    </xf>
    <xf numFmtId="0" fontId="54" fillId="22" borderId="0" applyNumberFormat="0" applyBorder="0" applyAlignment="0" applyProtection="0">
      <alignment vertical="center"/>
    </xf>
    <xf numFmtId="0" fontId="72" fillId="18" borderId="17" applyNumberFormat="0" applyAlignment="0" applyProtection="0">
      <alignment vertical="center"/>
    </xf>
    <xf numFmtId="0" fontId="23" fillId="10" borderId="0" applyNumberFormat="0" applyBorder="0" applyAlignment="0" applyProtection="0">
      <alignment vertical="center"/>
    </xf>
    <xf numFmtId="0" fontId="54" fillId="19" borderId="0" applyNumberFormat="0" applyBorder="0" applyAlignment="0" applyProtection="0">
      <alignment vertical="center"/>
    </xf>
    <xf numFmtId="0" fontId="23" fillId="20"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22" borderId="0" applyNumberFormat="0" applyBorder="0" applyAlignment="0" applyProtection="0">
      <alignment vertical="center"/>
    </xf>
    <xf numFmtId="0" fontId="61" fillId="14" borderId="14">
      <alignment vertical="center"/>
      <protection locked="0"/>
    </xf>
    <xf numFmtId="0" fontId="54" fillId="22" borderId="0" applyNumberFormat="0" applyBorder="0" applyAlignment="0" applyProtection="0">
      <alignment vertical="center"/>
    </xf>
    <xf numFmtId="0" fontId="54" fillId="22" borderId="0" applyNumberFormat="0" applyBorder="0" applyAlignment="0" applyProtection="0">
      <alignment vertical="center"/>
    </xf>
    <xf numFmtId="0" fontId="54" fillId="22" borderId="0" applyNumberFormat="0" applyBorder="0" applyAlignment="0" applyProtection="0">
      <alignment vertical="center"/>
    </xf>
    <xf numFmtId="0" fontId="54" fillId="22" borderId="0" applyNumberFormat="0" applyBorder="0" applyAlignment="0" applyProtection="0">
      <alignment vertical="center"/>
    </xf>
    <xf numFmtId="0" fontId="54" fillId="22" borderId="0" applyNumberFormat="0" applyBorder="0" applyAlignment="0" applyProtection="0">
      <alignment vertical="center"/>
    </xf>
    <xf numFmtId="9" fontId="8" fillId="0" borderId="0" applyFont="0" applyFill="0" applyBorder="0" applyAlignment="0" applyProtection="0">
      <alignment vertical="center"/>
    </xf>
    <xf numFmtId="0" fontId="54" fillId="22" borderId="0" applyNumberFormat="0" applyBorder="0" applyAlignment="0" applyProtection="0">
      <alignment vertical="center"/>
    </xf>
    <xf numFmtId="0" fontId="84" fillId="0" borderId="0">
      <alignment vertical="center"/>
    </xf>
    <xf numFmtId="9" fontId="8" fillId="0" borderId="0" applyFont="0" applyFill="0" applyBorder="0" applyAlignment="0" applyProtection="0">
      <alignment vertical="center"/>
    </xf>
    <xf numFmtId="15" fontId="70" fillId="0" borderId="0">
      <alignment vertical="center"/>
    </xf>
    <xf numFmtId="0" fontId="8" fillId="0" borderId="0">
      <alignment vertical="center"/>
    </xf>
    <xf numFmtId="0" fontId="54" fillId="22" borderId="0" applyNumberFormat="0" applyBorder="0" applyAlignment="0" applyProtection="0">
      <alignment vertical="center"/>
    </xf>
    <xf numFmtId="0" fontId="54" fillId="22" borderId="0" applyNumberFormat="0" applyBorder="0" applyAlignment="0" applyProtection="0">
      <alignment vertical="center"/>
    </xf>
    <xf numFmtId="0" fontId="54" fillId="22" borderId="0" applyNumberFormat="0" applyBorder="0" applyAlignment="0" applyProtection="0">
      <alignment vertical="center"/>
    </xf>
    <xf numFmtId="0" fontId="54" fillId="22" borderId="0" applyNumberFormat="0" applyBorder="0" applyAlignment="0" applyProtection="0">
      <alignment vertical="center"/>
    </xf>
    <xf numFmtId="0" fontId="54" fillId="19" borderId="0" applyNumberFormat="0" applyBorder="0" applyAlignment="0" applyProtection="0">
      <alignment vertical="center"/>
    </xf>
    <xf numFmtId="0" fontId="8" fillId="0" borderId="0" applyFont="0" applyFill="0" applyBorder="0" applyAlignment="0" applyProtection="0">
      <alignment vertical="center"/>
    </xf>
    <xf numFmtId="0" fontId="54" fillId="12" borderId="0" applyNumberFormat="0" applyBorder="0" applyAlignment="0" applyProtection="0">
      <alignment vertical="center"/>
    </xf>
    <xf numFmtId="0" fontId="23" fillId="5" borderId="0" applyNumberFormat="0" applyBorder="0" applyAlignment="0" applyProtection="0">
      <alignment vertical="center"/>
    </xf>
    <xf numFmtId="0" fontId="53" fillId="0" borderId="10" applyNumberFormat="0" applyFill="0" applyAlignment="0" applyProtection="0">
      <alignment vertical="center"/>
    </xf>
    <xf numFmtId="0" fontId="8" fillId="0" borderId="0">
      <alignment vertical="center"/>
    </xf>
    <xf numFmtId="9" fontId="8" fillId="0" borderId="0" applyFont="0" applyFill="0" applyBorder="0" applyAlignment="0" applyProtection="0">
      <alignment vertical="center"/>
    </xf>
    <xf numFmtId="0" fontId="54" fillId="12" borderId="0" applyNumberFormat="0" applyBorder="0" applyAlignment="0" applyProtection="0">
      <alignment vertical="center"/>
    </xf>
    <xf numFmtId="0" fontId="23" fillId="5" borderId="0" applyNumberFormat="0" applyBorder="0" applyAlignment="0" applyProtection="0">
      <alignment vertical="center"/>
    </xf>
    <xf numFmtId="0" fontId="53" fillId="0" borderId="10" applyNumberFormat="0" applyFill="0" applyAlignment="0" applyProtection="0">
      <alignment vertical="center"/>
    </xf>
    <xf numFmtId="0" fontId="60" fillId="0" borderId="13" applyNumberFormat="0" applyFill="0" applyAlignment="0" applyProtection="0">
      <alignment vertical="center"/>
    </xf>
    <xf numFmtId="0" fontId="54" fillId="12" borderId="0" applyNumberFormat="0" applyBorder="0" applyAlignment="0" applyProtection="0">
      <alignment vertical="center"/>
    </xf>
    <xf numFmtId="0" fontId="23" fillId="5" borderId="0" applyNumberFormat="0" applyBorder="0" applyAlignment="0" applyProtection="0">
      <alignment vertical="center"/>
    </xf>
    <xf numFmtId="0" fontId="53" fillId="0" borderId="10" applyNumberFormat="0" applyFill="0" applyAlignment="0" applyProtection="0">
      <alignment vertical="center"/>
    </xf>
    <xf numFmtId="0" fontId="23" fillId="5" borderId="0" applyNumberFormat="0" applyBorder="0" applyAlignment="0" applyProtection="0">
      <alignment vertical="center"/>
    </xf>
    <xf numFmtId="196" fontId="8" fillId="0" borderId="0" applyFont="0" applyFill="0" applyBorder="0" applyAlignment="0" applyProtection="0">
      <alignment vertical="center"/>
    </xf>
    <xf numFmtId="0" fontId="54" fillId="9" borderId="0" applyNumberFormat="0" applyBorder="0" applyAlignment="0" applyProtection="0">
      <alignment vertical="center"/>
    </xf>
    <xf numFmtId="0" fontId="23" fillId="15" borderId="0" applyNumberFormat="0" applyBorder="0" applyAlignment="0" applyProtection="0">
      <alignment vertical="center"/>
    </xf>
    <xf numFmtId="0" fontId="23" fillId="15" borderId="0" applyNumberFormat="0" applyBorder="0" applyAlignment="0" applyProtection="0">
      <alignment vertical="center"/>
    </xf>
    <xf numFmtId="0" fontId="23" fillId="15" borderId="0" applyNumberFormat="0" applyBorder="0" applyAlignment="0" applyProtection="0">
      <alignment vertical="center"/>
    </xf>
    <xf numFmtId="0" fontId="54" fillId="10" borderId="0" applyNumberFormat="0" applyBorder="0" applyAlignment="0" applyProtection="0">
      <alignment vertical="center"/>
    </xf>
    <xf numFmtId="185" fontId="8" fillId="0" borderId="0" applyFont="0" applyFill="0" applyBorder="0" applyAlignment="0" applyProtection="0">
      <alignment vertical="center"/>
    </xf>
    <xf numFmtId="0" fontId="8" fillId="0" borderId="0">
      <alignment vertical="center"/>
    </xf>
    <xf numFmtId="9" fontId="8" fillId="0" borderId="0" applyFont="0" applyFill="0" applyBorder="0" applyAlignment="0" applyProtection="0">
      <alignment vertical="center"/>
    </xf>
    <xf numFmtId="0" fontId="23" fillId="15" borderId="0" applyNumberFormat="0" applyBorder="0" applyAlignment="0" applyProtection="0">
      <alignment vertical="center"/>
    </xf>
    <xf numFmtId="0" fontId="54" fillId="9" borderId="0" applyNumberFormat="0" applyBorder="0" applyAlignment="0" applyProtection="0">
      <alignment vertical="center"/>
    </xf>
    <xf numFmtId="0" fontId="54" fillId="10" borderId="0" applyNumberFormat="0" applyBorder="0" applyAlignment="0" applyProtection="0">
      <alignment vertical="center"/>
    </xf>
    <xf numFmtId="0" fontId="63" fillId="16" borderId="0" applyNumberFormat="0" applyBorder="0" applyAlignment="0" applyProtection="0">
      <alignment vertical="center"/>
    </xf>
    <xf numFmtId="0" fontId="54" fillId="10" borderId="0" applyNumberFormat="0" applyBorder="0" applyAlignment="0" applyProtection="0">
      <alignment vertical="center"/>
    </xf>
    <xf numFmtId="0" fontId="71" fillId="0" borderId="7" applyNumberFormat="0" applyFill="0" applyProtection="0">
      <alignment horizontal="right" vertical="center"/>
    </xf>
    <xf numFmtId="0" fontId="54" fillId="10" borderId="0" applyNumberFormat="0" applyBorder="0" applyAlignment="0" applyProtection="0">
      <alignment vertical="center"/>
    </xf>
    <xf numFmtId="0" fontId="54" fillId="10" borderId="0" applyNumberFormat="0" applyBorder="0" applyAlignment="0" applyProtection="0">
      <alignment vertical="center"/>
    </xf>
    <xf numFmtId="0" fontId="54" fillId="19" borderId="0" applyNumberFormat="0" applyBorder="0" applyAlignment="0" applyProtection="0">
      <alignment vertical="center"/>
    </xf>
    <xf numFmtId="191" fontId="86" fillId="0" borderId="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198" fontId="8" fillId="0" borderId="0" applyFont="0" applyFill="0" applyBorder="0" applyAlignment="0" applyProtection="0">
      <alignment vertical="center"/>
    </xf>
    <xf numFmtId="0" fontId="8" fillId="0" borderId="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0" fontId="54" fillId="19" borderId="0" applyNumberFormat="0" applyBorder="0" applyAlignment="0" applyProtection="0">
      <alignment vertical="center"/>
    </xf>
    <xf numFmtId="9" fontId="8" fillId="0" borderId="0" applyFont="0" applyFill="0" applyBorder="0" applyAlignment="0" applyProtection="0">
      <alignment vertical="center"/>
    </xf>
    <xf numFmtId="0" fontId="54" fillId="19" borderId="0" applyNumberFormat="0" applyBorder="0" applyAlignment="0" applyProtection="0">
      <alignment vertical="center"/>
    </xf>
    <xf numFmtId="0" fontId="54" fillId="9" borderId="0" applyNumberFormat="0" applyBorder="0" applyAlignment="0" applyProtection="0">
      <alignment vertical="center"/>
    </xf>
    <xf numFmtId="9" fontId="8" fillId="0" borderId="0" applyFont="0" applyFill="0" applyBorder="0" applyAlignment="0" applyProtection="0">
      <alignment vertical="center"/>
    </xf>
    <xf numFmtId="0" fontId="23" fillId="20" borderId="0" applyNumberFormat="0" applyBorder="0" applyAlignment="0" applyProtection="0">
      <alignment vertical="center"/>
    </xf>
    <xf numFmtId="9" fontId="8" fillId="0" borderId="0" applyFont="0" applyFill="0" applyBorder="0" applyAlignment="0" applyProtection="0">
      <alignment vertical="center"/>
    </xf>
    <xf numFmtId="0" fontId="23" fillId="20" borderId="0" applyNumberFormat="0" applyBorder="0" applyAlignment="0" applyProtection="0">
      <alignment vertical="center"/>
    </xf>
    <xf numFmtId="9" fontId="8" fillId="0" borderId="0" applyFont="0" applyFill="0" applyBorder="0" applyAlignment="0" applyProtection="0">
      <alignment vertical="center"/>
    </xf>
    <xf numFmtId="0" fontId="23" fillId="20" borderId="0" applyNumberFormat="0" applyBorder="0" applyAlignment="0" applyProtection="0">
      <alignment vertical="center"/>
    </xf>
    <xf numFmtId="0" fontId="85" fillId="28" borderId="0" applyNumberFormat="0" applyBorder="0" applyAlignment="0" applyProtection="0">
      <alignment vertical="center"/>
    </xf>
    <xf numFmtId="9" fontId="8" fillId="0" borderId="0" applyFont="0" applyFill="0" applyBorder="0" applyAlignment="0" applyProtection="0">
      <alignment vertical="center"/>
    </xf>
    <xf numFmtId="0" fontId="23" fillId="20" borderId="0" applyNumberFormat="0" applyBorder="0" applyAlignment="0" applyProtection="0">
      <alignment vertical="center"/>
    </xf>
    <xf numFmtId="9" fontId="8" fillId="0" borderId="0" applyFont="0" applyFill="0" applyBorder="0" applyAlignment="0" applyProtection="0">
      <alignment vertical="center"/>
    </xf>
    <xf numFmtId="0" fontId="23" fillId="10" borderId="0" applyNumberFormat="0" applyBorder="0" applyAlignment="0" applyProtection="0">
      <alignment vertical="center"/>
    </xf>
    <xf numFmtId="9" fontId="8" fillId="0" borderId="0" applyFont="0" applyFill="0" applyBorder="0" applyAlignment="0" applyProtection="0">
      <alignment vertical="center"/>
    </xf>
    <xf numFmtId="0" fontId="23" fillId="18" borderId="0" applyNumberFormat="0" applyBorder="0" applyAlignment="0" applyProtection="0">
      <alignment vertical="center"/>
    </xf>
    <xf numFmtId="0" fontId="23" fillId="10" borderId="0" applyNumberFormat="0" applyBorder="0" applyAlignment="0" applyProtection="0">
      <alignment vertical="center"/>
    </xf>
    <xf numFmtId="0" fontId="71" fillId="0" borderId="7" applyNumberFormat="0" applyFill="0" applyProtection="0">
      <alignment horizontal="left" vertical="center"/>
    </xf>
    <xf numFmtId="0" fontId="23" fillId="18"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54" fillId="10" borderId="0" applyNumberFormat="0" applyBorder="0" applyAlignment="0" applyProtection="0">
      <alignment vertical="center"/>
    </xf>
    <xf numFmtId="0" fontId="54" fillId="10" borderId="0" applyNumberFormat="0" applyBorder="0" applyAlignment="0" applyProtection="0">
      <alignment vertical="center"/>
    </xf>
    <xf numFmtId="0" fontId="54" fillId="10" borderId="0" applyNumberFormat="0" applyBorder="0" applyAlignment="0" applyProtection="0">
      <alignment vertical="center"/>
    </xf>
    <xf numFmtId="0" fontId="8" fillId="29" borderId="0" applyNumberFormat="0" applyFont="0" applyBorder="0" applyAlignment="0" applyProtection="0">
      <alignment vertical="center"/>
    </xf>
    <xf numFmtId="0" fontId="54" fillId="7" borderId="0" applyNumberFormat="0" applyBorder="0" applyAlignment="0" applyProtection="0">
      <alignment vertical="center"/>
    </xf>
    <xf numFmtId="0" fontId="54" fillId="9" borderId="0" applyNumberFormat="0" applyBorder="0" applyAlignment="0" applyProtection="0">
      <alignment vertical="center"/>
    </xf>
    <xf numFmtId="0" fontId="86" fillId="0" borderId="0">
      <alignment vertical="center"/>
    </xf>
    <xf numFmtId="0" fontId="54" fillId="9" borderId="0" applyNumberFormat="0" applyBorder="0" applyAlignment="0" applyProtection="0">
      <alignment vertical="center"/>
    </xf>
    <xf numFmtId="0" fontId="54" fillId="9" borderId="0" applyNumberFormat="0" applyBorder="0" applyAlignment="0" applyProtection="0">
      <alignment vertical="center"/>
    </xf>
    <xf numFmtId="0" fontId="54" fillId="9" borderId="0" applyNumberFormat="0" applyBorder="0" applyAlignment="0" applyProtection="0">
      <alignment vertical="center"/>
    </xf>
    <xf numFmtId="0" fontId="66" fillId="0" borderId="16">
      <alignment horizontal="center" vertical="center"/>
    </xf>
    <xf numFmtId="0" fontId="79" fillId="0" borderId="20" applyNumberFormat="0" applyFill="0" applyAlignment="0" applyProtection="0">
      <alignment vertical="center"/>
    </xf>
    <xf numFmtId="0" fontId="8" fillId="0" borderId="0">
      <alignment vertical="center"/>
    </xf>
    <xf numFmtId="0" fontId="54" fillId="9" borderId="0" applyNumberFormat="0" applyBorder="0" applyAlignment="0" applyProtection="0">
      <alignment vertical="center"/>
    </xf>
    <xf numFmtId="9" fontId="8" fillId="0" borderId="0" applyFont="0" applyFill="0" applyBorder="0" applyAlignment="0" applyProtection="0">
      <alignment vertical="center"/>
    </xf>
    <xf numFmtId="0" fontId="53" fillId="0" borderId="10" applyNumberFormat="0" applyFill="0" applyAlignment="0" applyProtection="0">
      <alignment vertical="center"/>
    </xf>
    <xf numFmtId="0" fontId="54" fillId="9" borderId="0" applyNumberFormat="0" applyBorder="0" applyAlignment="0" applyProtection="0">
      <alignment vertical="center"/>
    </xf>
    <xf numFmtId="0" fontId="53" fillId="0" borderId="10" applyNumberFormat="0" applyFill="0" applyAlignment="0" applyProtection="0">
      <alignment vertical="center"/>
    </xf>
    <xf numFmtId="0" fontId="54" fillId="9" borderId="0" applyNumberFormat="0" applyBorder="0" applyAlignment="0" applyProtection="0">
      <alignment vertical="center"/>
    </xf>
    <xf numFmtId="0" fontId="54" fillId="12"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65" fillId="5" borderId="1" applyNumberFormat="0" applyBorder="0" applyAlignment="0" applyProtection="0">
      <alignment vertical="center"/>
    </xf>
    <xf numFmtId="0" fontId="23" fillId="16" borderId="0" applyNumberFormat="0" applyBorder="0" applyAlignment="0" applyProtection="0">
      <alignment vertical="center"/>
    </xf>
    <xf numFmtId="0" fontId="23" fillId="20" borderId="0" applyNumberFormat="0" applyBorder="0" applyAlignment="0" applyProtection="0">
      <alignment vertical="center"/>
    </xf>
    <xf numFmtId="0" fontId="76" fillId="0" borderId="19" applyNumberFormat="0" applyFill="0" applyAlignment="0" applyProtection="0">
      <alignment vertical="center"/>
    </xf>
    <xf numFmtId="0" fontId="54" fillId="6" borderId="0" applyNumberFormat="0" applyBorder="0" applyAlignment="0" applyProtection="0">
      <alignment vertical="center"/>
    </xf>
    <xf numFmtId="0" fontId="54" fillId="6" borderId="0" applyNumberFormat="0" applyBorder="0" applyAlignment="0" applyProtection="0">
      <alignment vertical="center"/>
    </xf>
    <xf numFmtId="0" fontId="87" fillId="18" borderId="18">
      <alignment horizontal="left" vertical="center"/>
      <protection locked="0" hidden="1"/>
    </xf>
    <xf numFmtId="0" fontId="54" fillId="12" borderId="0" applyNumberFormat="0" applyBorder="0" applyAlignment="0" applyProtection="0">
      <alignment vertical="center"/>
    </xf>
    <xf numFmtId="0" fontId="76" fillId="0" borderId="19" applyNumberFormat="0" applyFill="0" applyAlignment="0" applyProtection="0">
      <alignment vertical="center"/>
    </xf>
    <xf numFmtId="0" fontId="87" fillId="18" borderId="18">
      <alignment horizontal="left" vertical="center"/>
      <protection locked="0" hidden="1"/>
    </xf>
    <xf numFmtId="0" fontId="54" fillId="12" borderId="0" applyNumberFormat="0" applyBorder="0" applyAlignment="0" applyProtection="0">
      <alignment vertical="center"/>
    </xf>
    <xf numFmtId="0" fontId="81" fillId="0" borderId="22" applyNumberFormat="0" applyFill="0" applyAlignment="0" applyProtection="0">
      <alignment vertical="center"/>
    </xf>
    <xf numFmtId="184" fontId="8" fillId="0" borderId="0" applyFont="0" applyFill="0" applyBorder="0" applyAlignment="0" applyProtection="0">
      <alignment vertical="center"/>
    </xf>
    <xf numFmtId="0" fontId="54" fillId="12" borderId="0" applyNumberFormat="0" applyBorder="0" applyAlignment="0" applyProtection="0">
      <alignment vertical="center"/>
    </xf>
    <xf numFmtId="0" fontId="60" fillId="0" borderId="25" applyNumberFormat="0" applyFill="0" applyAlignment="0" applyProtection="0">
      <alignment vertical="center"/>
    </xf>
    <xf numFmtId="0" fontId="54" fillId="12" borderId="0" applyNumberFormat="0" applyBorder="0" applyAlignment="0" applyProtection="0">
      <alignment vertical="center"/>
    </xf>
    <xf numFmtId="0" fontId="60" fillId="0" borderId="25" applyNumberFormat="0" applyFill="0" applyAlignment="0" applyProtection="0">
      <alignment vertical="center"/>
    </xf>
    <xf numFmtId="0" fontId="54" fillId="12" borderId="0" applyNumberFormat="0" applyBorder="0" applyAlignment="0" applyProtection="0">
      <alignment vertical="center"/>
    </xf>
    <xf numFmtId="0" fontId="53" fillId="0" borderId="10" applyNumberFormat="0" applyFill="0" applyAlignment="0" applyProtection="0">
      <alignment vertical="center"/>
    </xf>
    <xf numFmtId="0" fontId="60" fillId="0" borderId="13" applyNumberFormat="0" applyFill="0" applyAlignment="0" applyProtection="0">
      <alignment vertical="center"/>
    </xf>
    <xf numFmtId="0" fontId="54" fillId="12" borderId="0" applyNumberFormat="0" applyBorder="0" applyAlignment="0" applyProtection="0">
      <alignment vertical="center"/>
    </xf>
    <xf numFmtId="0" fontId="53" fillId="0" borderId="10" applyNumberFormat="0" applyFill="0" applyAlignment="0" applyProtection="0">
      <alignment vertical="center"/>
    </xf>
    <xf numFmtId="9" fontId="8" fillId="0" borderId="0" applyFont="0" applyFill="0" applyBorder="0" applyAlignment="0" applyProtection="0">
      <alignment vertical="center"/>
    </xf>
    <xf numFmtId="0" fontId="60" fillId="0" borderId="13" applyNumberFormat="0" applyFill="0" applyAlignment="0" applyProtection="0">
      <alignment vertical="center"/>
    </xf>
    <xf numFmtId="0" fontId="54" fillId="12" borderId="0" applyNumberFormat="0" applyBorder="0" applyAlignment="0" applyProtection="0">
      <alignment vertical="center"/>
    </xf>
    <xf numFmtId="0" fontId="23" fillId="5" borderId="0" applyNumberFormat="0" applyBorder="0" applyAlignment="0" applyProtection="0">
      <alignment vertical="center"/>
    </xf>
    <xf numFmtId="0" fontId="23" fillId="18" borderId="0" applyNumberFormat="0" applyBorder="0" applyAlignment="0" applyProtection="0">
      <alignment vertical="center"/>
    </xf>
    <xf numFmtId="0" fontId="66" fillId="0" borderId="0" applyNumberFormat="0" applyFill="0" applyBorder="0" applyAlignment="0" applyProtection="0">
      <alignment vertical="center"/>
    </xf>
    <xf numFmtId="0" fontId="23" fillId="18" borderId="0" applyNumberFormat="0" applyBorder="0" applyAlignment="0" applyProtection="0">
      <alignment vertical="center"/>
    </xf>
    <xf numFmtId="0" fontId="54" fillId="18" borderId="0" applyNumberFormat="0" applyBorder="0" applyAlignment="0" applyProtection="0">
      <alignment vertical="center"/>
    </xf>
    <xf numFmtId="0" fontId="54" fillId="18" borderId="0" applyNumberFormat="0" applyBorder="0" applyAlignment="0" applyProtection="0">
      <alignment vertical="center"/>
    </xf>
    <xf numFmtId="0" fontId="53" fillId="0" borderId="10" applyNumberFormat="0" applyFill="0" applyAlignment="0" applyProtection="0">
      <alignment vertical="center"/>
    </xf>
    <xf numFmtId="0" fontId="54" fillId="7" borderId="0" applyNumberFormat="0" applyBorder="0" applyAlignment="0" applyProtection="0">
      <alignment vertical="center"/>
    </xf>
    <xf numFmtId="9" fontId="8" fillId="0" borderId="0" applyFont="0" applyFill="0" applyBorder="0" applyAlignment="0" applyProtection="0">
      <alignment vertical="center"/>
    </xf>
    <xf numFmtId="187" fontId="8" fillId="0" borderId="0" applyFont="0" applyFill="0" applyBorder="0" applyAlignment="0" applyProtection="0">
      <alignment vertical="center"/>
    </xf>
    <xf numFmtId="0" fontId="89" fillId="0" borderId="0" applyNumberFormat="0" applyFill="0" applyBorder="0" applyAlignment="0" applyProtection="0">
      <alignment vertical="center"/>
    </xf>
    <xf numFmtId="0" fontId="81" fillId="0" borderId="22" applyNumberFormat="0" applyFill="0" applyAlignment="0" applyProtection="0">
      <alignment vertical="center"/>
    </xf>
    <xf numFmtId="190" fontId="8" fillId="0" borderId="0" applyFont="0" applyFill="0" applyBorder="0" applyAlignment="0" applyProtection="0">
      <alignment vertical="center"/>
    </xf>
    <xf numFmtId="0" fontId="76" fillId="0" borderId="19" applyNumberFormat="0" applyFill="0" applyAlignment="0" applyProtection="0">
      <alignment vertical="center"/>
    </xf>
    <xf numFmtId="183" fontId="86" fillId="0" borderId="0">
      <alignment vertical="center"/>
    </xf>
    <xf numFmtId="15" fontId="70" fillId="0" borderId="0">
      <alignment vertical="center"/>
    </xf>
    <xf numFmtId="15" fontId="70" fillId="0" borderId="0">
      <alignment vertical="center"/>
    </xf>
    <xf numFmtId="200" fontId="86" fillId="0" borderId="0">
      <alignment vertical="center"/>
    </xf>
    <xf numFmtId="0" fontId="82" fillId="0" borderId="23" applyNumberFormat="0" applyFill="0" applyAlignment="0" applyProtection="0">
      <alignment vertical="center"/>
    </xf>
    <xf numFmtId="0" fontId="8" fillId="0" borderId="0">
      <alignment vertical="center"/>
    </xf>
    <xf numFmtId="9" fontId="8" fillId="0" borderId="0" applyFont="0" applyFill="0" applyBorder="0" applyAlignment="0" applyProtection="0">
      <alignment vertical="center"/>
    </xf>
    <xf numFmtId="0" fontId="65" fillId="10" borderId="0" applyNumberFormat="0" applyBorder="0" applyAlignment="0" applyProtection="0">
      <alignment vertical="center"/>
    </xf>
    <xf numFmtId="0" fontId="52" fillId="9" borderId="0" applyNumberFormat="0" applyBorder="0" applyAlignment="0" applyProtection="0">
      <alignment vertical="center"/>
    </xf>
    <xf numFmtId="0" fontId="62" fillId="0" borderId="15" applyNumberFormat="0" applyAlignment="0" applyProtection="0">
      <alignment horizontal="left" vertical="center"/>
    </xf>
    <xf numFmtId="0" fontId="62" fillId="0" borderId="8">
      <alignment horizontal="left" vertical="center"/>
    </xf>
    <xf numFmtId="0" fontId="62" fillId="0" borderId="8">
      <alignment horizontal="left" vertical="center"/>
    </xf>
    <xf numFmtId="43" fontId="107" fillId="0" borderId="0" applyFont="0" applyFill="0" applyBorder="0" applyAlignment="0" applyProtection="0">
      <alignment vertical="center"/>
    </xf>
    <xf numFmtId="0" fontId="65" fillId="5" borderId="1" applyNumberFormat="0" applyBorder="0" applyAlignment="0" applyProtection="0">
      <alignment vertical="center"/>
    </xf>
    <xf numFmtId="43" fontId="107" fillId="0" borderId="0" applyFont="0" applyFill="0" applyBorder="0" applyAlignment="0" applyProtection="0">
      <alignment vertical="center"/>
    </xf>
    <xf numFmtId="0" fontId="65" fillId="5" borderId="1" applyNumberFormat="0" applyBorder="0" applyAlignment="0" applyProtection="0">
      <alignment vertical="center"/>
    </xf>
    <xf numFmtId="0" fontId="65" fillId="5" borderId="1" applyNumberFormat="0" applyBorder="0" applyAlignment="0" applyProtection="0">
      <alignment vertical="center"/>
    </xf>
    <xf numFmtId="0" fontId="65" fillId="5" borderId="1" applyNumberFormat="0" applyBorder="0" applyAlignment="0" applyProtection="0">
      <alignment vertical="center"/>
    </xf>
    <xf numFmtId="0" fontId="65" fillId="5" borderId="1" applyNumberFormat="0" applyBorder="0" applyAlignment="0" applyProtection="0">
      <alignment vertical="center"/>
    </xf>
    <xf numFmtId="0" fontId="65" fillId="5" borderId="1" applyNumberFormat="0" applyBorder="0" applyAlignment="0" applyProtection="0">
      <alignment vertical="center"/>
    </xf>
    <xf numFmtId="203" fontId="90" fillId="30" borderId="0">
      <alignment vertical="center"/>
    </xf>
    <xf numFmtId="203" fontId="91" fillId="31" borderId="0">
      <alignment vertical="center"/>
    </xf>
    <xf numFmtId="38" fontId="8" fillId="0" borderId="0" applyFont="0" applyFill="0" applyBorder="0" applyAlignment="0" applyProtection="0">
      <alignment vertical="center"/>
    </xf>
    <xf numFmtId="0" fontId="8" fillId="0" borderId="0">
      <alignment vertical="center"/>
    </xf>
    <xf numFmtId="40" fontId="8" fillId="0" borderId="0" applyFont="0" applyFill="0" applyBorder="0" applyAlignment="0" applyProtection="0">
      <alignment vertical="center"/>
    </xf>
    <xf numFmtId="43" fontId="107" fillId="0" borderId="0" applyFont="0" applyFill="0" applyBorder="0" applyAlignment="0" applyProtection="0">
      <alignment vertical="center"/>
    </xf>
    <xf numFmtId="177" fontId="8" fillId="0" borderId="0" applyFont="0" applyFill="0" applyBorder="0" applyAlignment="0" applyProtection="0">
      <alignment vertical="center"/>
    </xf>
    <xf numFmtId="188" fontId="8" fillId="0" borderId="0" applyFont="0" applyFill="0" applyBorder="0" applyAlignment="0" applyProtection="0">
      <alignment vertical="center"/>
    </xf>
    <xf numFmtId="1" fontId="71" fillId="0" borderId="12" applyFill="0" applyProtection="0">
      <alignment horizontal="center" vertical="center"/>
    </xf>
    <xf numFmtId="0" fontId="53" fillId="0" borderId="10" applyNumberFormat="0" applyFill="0" applyAlignment="0" applyProtection="0">
      <alignment vertical="center"/>
    </xf>
    <xf numFmtId="40" fontId="74" fillId="23" borderId="18">
      <alignment horizontal="centerContinuous" vertical="center"/>
    </xf>
    <xf numFmtId="40" fontId="74" fillId="23" borderId="18">
      <alignment horizontal="centerContinuous" vertical="center"/>
    </xf>
    <xf numFmtId="9" fontId="8" fillId="0" borderId="0" applyFont="0" applyFill="0" applyBorder="0" applyAlignment="0" applyProtection="0">
      <alignment vertical="center"/>
    </xf>
    <xf numFmtId="0" fontId="66" fillId="0" borderId="16">
      <alignment horizontal="center" vertical="center"/>
    </xf>
    <xf numFmtId="37" fontId="67" fillId="0" borderId="0">
      <alignment vertical="center"/>
    </xf>
    <xf numFmtId="0" fontId="66" fillId="0" borderId="16">
      <alignment horizontal="center" vertical="center"/>
    </xf>
    <xf numFmtId="37" fontId="67" fillId="0" borderId="0">
      <alignment vertical="center"/>
    </xf>
    <xf numFmtId="0" fontId="66" fillId="0" borderId="16">
      <alignment horizontal="center" vertical="center"/>
    </xf>
    <xf numFmtId="37" fontId="67" fillId="0" borderId="0">
      <alignment vertical="center"/>
    </xf>
    <xf numFmtId="9" fontId="8" fillId="0" borderId="0" applyFont="0" applyFill="0" applyBorder="0" applyAlignment="0" applyProtection="0">
      <alignment vertical="center"/>
    </xf>
    <xf numFmtId="0" fontId="66" fillId="0" borderId="16">
      <alignment horizontal="center" vertical="center"/>
    </xf>
    <xf numFmtId="37" fontId="67" fillId="0" borderId="0">
      <alignment vertical="center"/>
    </xf>
    <xf numFmtId="192" fontId="71" fillId="0" borderId="0">
      <alignment vertical="center"/>
    </xf>
    <xf numFmtId="9" fontId="8" fillId="0" borderId="0" applyFont="0" applyFill="0" applyBorder="0" applyAlignment="0" applyProtection="0">
      <alignment vertical="center"/>
    </xf>
    <xf numFmtId="0" fontId="58" fillId="0" borderId="0">
      <alignment vertical="center"/>
    </xf>
    <xf numFmtId="3" fontId="8" fillId="0" borderId="0" applyFont="0" applyFill="0" applyBorder="0" applyAlignment="0" applyProtection="0">
      <alignment vertical="center"/>
    </xf>
    <xf numFmtId="14" fontId="64" fillId="0" borderId="0">
      <alignment horizontal="center" vertical="center" wrapText="1"/>
      <protection locked="0"/>
    </xf>
    <xf numFmtId="0" fontId="8" fillId="0" borderId="0">
      <alignment vertical="center"/>
    </xf>
    <xf numFmtId="0" fontId="61" fillId="14" borderId="14">
      <alignment vertical="center"/>
      <protection locked="0"/>
    </xf>
    <xf numFmtId="10"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13" fontId="8" fillId="0" borderId="0" applyFont="0" applyFill="0" applyProtection="0">
      <alignment vertical="center"/>
    </xf>
    <xf numFmtId="0" fontId="8" fillId="0" borderId="0" applyNumberFormat="0" applyFont="0" applyFill="0" applyBorder="0" applyAlignment="0" applyProtection="0">
      <alignment horizontal="left" vertical="center"/>
    </xf>
    <xf numFmtId="0" fontId="71" fillId="0" borderId="7" applyNumberFormat="0" applyFill="0" applyProtection="0">
      <alignment horizontal="right" vertical="center"/>
    </xf>
    <xf numFmtId="0" fontId="66" fillId="0" borderId="16">
      <alignment horizontal="center" vertical="center"/>
    </xf>
    <xf numFmtId="15" fontId="8" fillId="0" borderId="0" applyFont="0" applyFill="0" applyBorder="0" applyAlignment="0" applyProtection="0">
      <alignment vertical="center"/>
    </xf>
    <xf numFmtId="0" fontId="71" fillId="0" borderId="7" applyNumberFormat="0" applyFill="0" applyProtection="0">
      <alignment horizontal="right" vertical="center"/>
    </xf>
    <xf numFmtId="15" fontId="8" fillId="0" borderId="0" applyFont="0" applyFill="0" applyBorder="0" applyAlignment="0" applyProtection="0">
      <alignment vertical="center"/>
    </xf>
    <xf numFmtId="4" fontId="8" fillId="0" borderId="0" applyFont="0" applyFill="0" applyBorder="0" applyAlignment="0" applyProtection="0">
      <alignment vertical="center"/>
    </xf>
    <xf numFmtId="0" fontId="71" fillId="0" borderId="7" applyNumberFormat="0" applyFill="0" applyProtection="0">
      <alignment horizontal="right" vertical="center"/>
    </xf>
    <xf numFmtId="0" fontId="8" fillId="0" borderId="0">
      <alignment vertical="center"/>
    </xf>
    <xf numFmtId="4" fontId="8" fillId="0" borderId="0" applyFont="0" applyFill="0" applyBorder="0" applyAlignment="0" applyProtection="0">
      <alignment vertical="center"/>
    </xf>
    <xf numFmtId="0" fontId="66" fillId="0" borderId="16">
      <alignment horizontal="center" vertical="center"/>
    </xf>
    <xf numFmtId="0" fontId="66" fillId="0" borderId="16">
      <alignment horizontal="center" vertical="center"/>
    </xf>
    <xf numFmtId="0" fontId="66" fillId="0" borderId="16">
      <alignment horizontal="center" vertical="center"/>
    </xf>
    <xf numFmtId="0" fontId="66" fillId="0" borderId="16">
      <alignment horizontal="center" vertical="center"/>
    </xf>
    <xf numFmtId="3" fontId="8" fillId="0" borderId="0" applyFont="0" applyFill="0" applyBorder="0" applyAlignment="0" applyProtection="0">
      <alignment vertical="center"/>
    </xf>
    <xf numFmtId="0" fontId="8" fillId="29" borderId="0" applyNumberFormat="0" applyFont="0" applyBorder="0" applyAlignment="0" applyProtection="0">
      <alignment vertical="center"/>
    </xf>
    <xf numFmtId="0" fontId="61" fillId="14" borderId="14">
      <alignment vertical="center"/>
      <protection locked="0"/>
    </xf>
    <xf numFmtId="0" fontId="92" fillId="0" borderId="0">
      <alignment vertical="center"/>
    </xf>
    <xf numFmtId="0" fontId="61" fillId="14" borderId="14">
      <alignment vertical="center"/>
      <protection locked="0"/>
    </xf>
    <xf numFmtId="0" fontId="8" fillId="0" borderId="0">
      <alignment vertical="center"/>
    </xf>
    <xf numFmtId="0" fontId="61" fillId="14" borderId="14">
      <alignment vertical="center"/>
      <protection locked="0"/>
    </xf>
    <xf numFmtId="9" fontId="8" fillId="0" borderId="0" applyFont="0" applyFill="0" applyBorder="0" applyAlignment="0" applyProtection="0">
      <alignment vertical="center"/>
    </xf>
    <xf numFmtId="43" fontId="107"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0" fontId="83" fillId="0" borderId="0" applyNumberForma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0" fontId="8" fillId="0" borderId="0">
      <alignment vertical="center"/>
    </xf>
    <xf numFmtId="9" fontId="8" fillId="0" borderId="0" applyFont="0" applyFill="0" applyBorder="0" applyAlignment="0" applyProtection="0">
      <alignment vertical="center"/>
    </xf>
    <xf numFmtId="0" fontId="82" fillId="0" borderId="23" applyNumberFormat="0" applyFill="0" applyAlignment="0" applyProtection="0">
      <alignment vertical="center"/>
    </xf>
    <xf numFmtId="0" fontId="8" fillId="0" borderId="0">
      <alignment vertical="center"/>
    </xf>
    <xf numFmtId="9" fontId="8" fillId="0" borderId="0" applyFont="0" applyFill="0" applyBorder="0" applyAlignment="0" applyProtection="0">
      <alignment vertical="center"/>
    </xf>
    <xf numFmtId="0" fontId="76" fillId="0" borderId="19" applyNumberFormat="0" applyFill="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0" fontId="71" fillId="0" borderId="7" applyNumberFormat="0" applyFill="0" applyProtection="0">
      <alignment horizontal="right" vertical="center"/>
    </xf>
    <xf numFmtId="9" fontId="8" fillId="0" borderId="0" applyFont="0" applyFill="0" applyBorder="0" applyAlignment="0" applyProtection="0">
      <alignment vertical="center"/>
    </xf>
    <xf numFmtId="0" fontId="79" fillId="0" borderId="20" applyNumberFormat="0" applyFill="0" applyAlignment="0" applyProtection="0">
      <alignment vertical="center"/>
    </xf>
    <xf numFmtId="0" fontId="8" fillId="0" borderId="0">
      <alignment vertical="center"/>
    </xf>
    <xf numFmtId="9" fontId="8" fillId="0" borderId="0" applyFont="0" applyFill="0" applyBorder="0" applyAlignment="0" applyProtection="0">
      <alignment vertical="center"/>
    </xf>
    <xf numFmtId="0" fontId="88" fillId="0" borderId="24" applyNumberFormat="0" applyFill="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9" fontId="8" fillId="0" borderId="0" applyFont="0" applyFill="0" applyBorder="0" applyAlignment="0" applyProtection="0">
      <alignment vertical="center"/>
    </xf>
    <xf numFmtId="199" fontId="8" fillId="0" borderId="0" applyFont="0" applyFill="0" applyBorder="0" applyAlignment="0" applyProtection="0">
      <alignment vertical="center"/>
    </xf>
    <xf numFmtId="0" fontId="71" fillId="0" borderId="7" applyNumberFormat="0" applyFill="0" applyProtection="0">
      <alignment horizontal="right" vertical="center"/>
    </xf>
    <xf numFmtId="0" fontId="71" fillId="0" borderId="7" applyNumberFormat="0" applyFill="0" applyProtection="0">
      <alignment horizontal="right" vertical="center"/>
    </xf>
    <xf numFmtId="0" fontId="53" fillId="0" borderId="10" applyNumberFormat="0" applyFill="0" applyAlignment="0" applyProtection="0">
      <alignment vertical="center"/>
    </xf>
    <xf numFmtId="0" fontId="53" fillId="0" borderId="10" applyNumberFormat="0" applyFill="0" applyAlignment="0" applyProtection="0">
      <alignment vertical="center"/>
    </xf>
    <xf numFmtId="0" fontId="76" fillId="0" borderId="19" applyNumberFormat="0" applyFill="0" applyAlignment="0" applyProtection="0">
      <alignment vertical="center"/>
    </xf>
    <xf numFmtId="0" fontId="53" fillId="0" borderId="10" applyNumberFormat="0" applyFill="0" applyAlignment="0" applyProtection="0">
      <alignment vertical="center"/>
    </xf>
    <xf numFmtId="0" fontId="76" fillId="0" borderId="19" applyNumberFormat="0" applyFill="0" applyAlignment="0" applyProtection="0">
      <alignment vertical="center"/>
    </xf>
    <xf numFmtId="0" fontId="76" fillId="0" borderId="19" applyNumberFormat="0" applyFill="0" applyAlignment="0" applyProtection="0">
      <alignment vertical="center"/>
    </xf>
    <xf numFmtId="0" fontId="76" fillId="0" borderId="19" applyNumberFormat="0" applyFill="0" applyAlignment="0" applyProtection="0">
      <alignment vertical="center"/>
    </xf>
    <xf numFmtId="0" fontId="76" fillId="0" borderId="19" applyNumberFormat="0" applyFill="0" applyAlignment="0" applyProtection="0">
      <alignment vertical="center"/>
    </xf>
    <xf numFmtId="0" fontId="63" fillId="15" borderId="0" applyNumberFormat="0" applyBorder="0" applyAlignment="0" applyProtection="0">
      <alignment vertical="center"/>
    </xf>
    <xf numFmtId="0" fontId="81" fillId="0" borderId="22" applyNumberFormat="0" applyFill="0" applyAlignment="0" applyProtection="0">
      <alignment vertical="center"/>
    </xf>
    <xf numFmtId="0" fontId="76" fillId="0" borderId="19" applyNumberFormat="0" applyFill="0" applyAlignment="0" applyProtection="0">
      <alignment vertical="center"/>
    </xf>
    <xf numFmtId="0" fontId="76" fillId="0" borderId="19" applyNumberFormat="0" applyFill="0" applyAlignment="0" applyProtection="0">
      <alignment vertical="center"/>
    </xf>
    <xf numFmtId="0" fontId="76" fillId="0" borderId="19" applyNumberFormat="0" applyFill="0" applyAlignment="0" applyProtection="0">
      <alignment vertical="center"/>
    </xf>
    <xf numFmtId="0" fontId="76" fillId="0" borderId="19" applyNumberFormat="0" applyFill="0" applyAlignment="0" applyProtection="0">
      <alignment vertical="center"/>
    </xf>
    <xf numFmtId="0" fontId="76" fillId="0" borderId="19" applyNumberFormat="0" applyFill="0" applyAlignment="0" applyProtection="0">
      <alignment vertical="center"/>
    </xf>
    <xf numFmtId="0" fontId="76" fillId="0" borderId="19" applyNumberFormat="0" applyFill="0" applyAlignment="0" applyProtection="0">
      <alignment vertical="center"/>
    </xf>
    <xf numFmtId="0" fontId="76" fillId="0" borderId="19" applyNumberFormat="0" applyFill="0" applyAlignment="0" applyProtection="0">
      <alignment vertical="center"/>
    </xf>
    <xf numFmtId="0" fontId="63" fillId="15" borderId="0" applyNumberFormat="0" applyBorder="0" applyAlignment="0" applyProtection="0">
      <alignment vertical="center"/>
    </xf>
    <xf numFmtId="0" fontId="88" fillId="0" borderId="24" applyNumberFormat="0" applyFill="0" applyAlignment="0" applyProtection="0">
      <alignment vertical="center"/>
    </xf>
    <xf numFmtId="0" fontId="63" fillId="15" borderId="0" applyNumberFormat="0" applyBorder="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0" fontId="81" fillId="0" borderId="22" applyNumberFormat="0" applyFill="0" applyAlignment="0" applyProtection="0">
      <alignment vertical="center"/>
    </xf>
    <xf numFmtId="1" fontId="71" fillId="0" borderId="12" applyFill="0" applyProtection="0">
      <alignment horizontal="center" vertical="center"/>
    </xf>
    <xf numFmtId="0" fontId="81" fillId="0" borderId="22" applyNumberFormat="0" applyFill="0" applyAlignment="0" applyProtection="0">
      <alignment vertical="center"/>
    </xf>
    <xf numFmtId="193" fontId="107" fillId="0" borderId="0" applyFont="0" applyFill="0" applyBorder="0" applyAlignment="0" applyProtection="0">
      <alignment vertical="center"/>
    </xf>
    <xf numFmtId="0" fontId="88" fillId="0" borderId="0" applyNumberFormat="0" applyFill="0" applyBorder="0" applyAlignment="0" applyProtection="0">
      <alignment vertical="center"/>
    </xf>
    <xf numFmtId="193" fontId="107" fillId="0" borderId="0" applyFont="0" applyFill="0" applyBorder="0" applyAlignment="0" applyProtection="0">
      <alignment vertical="center"/>
    </xf>
    <xf numFmtId="0" fontId="88" fillId="0" borderId="0" applyNumberFormat="0" applyFill="0" applyBorder="0" applyAlignment="0" applyProtection="0">
      <alignment vertical="center"/>
    </xf>
    <xf numFmtId="43" fontId="107" fillId="0" borderId="0" applyFont="0" applyFill="0" applyBorder="0" applyAlignment="0" applyProtection="0">
      <alignment vertical="center"/>
    </xf>
    <xf numFmtId="0" fontId="81" fillId="0" borderId="0" applyNumberFormat="0" applyFill="0" applyBorder="0" applyAlignment="0" applyProtection="0">
      <alignment vertical="center"/>
    </xf>
    <xf numFmtId="43" fontId="107" fillId="0" borderId="0" applyFon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43" fontId="107" fillId="0" borderId="0" applyFont="0" applyFill="0" applyBorder="0" applyAlignment="0" applyProtection="0">
      <alignment vertical="center"/>
    </xf>
    <xf numFmtId="0" fontId="81" fillId="0" borderId="0" applyNumberFormat="0" applyFill="0" applyBorder="0" applyAlignment="0" applyProtection="0">
      <alignment vertical="center"/>
    </xf>
    <xf numFmtId="43" fontId="107" fillId="0" borderId="0" applyFon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43" fontId="107" fillId="0" borderId="0" applyFont="0" applyFill="0" applyBorder="0" applyAlignment="0" applyProtection="0">
      <alignment vertical="center"/>
    </xf>
    <xf numFmtId="0" fontId="81" fillId="0" borderId="0" applyNumberFormat="0" applyFill="0" applyBorder="0" applyAlignment="0" applyProtection="0">
      <alignment vertical="center"/>
    </xf>
    <xf numFmtId="43" fontId="107" fillId="0" borderId="0" applyFon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43" fontId="107" fillId="0" borderId="0" applyFont="0" applyFill="0" applyBorder="0" applyAlignment="0" applyProtection="0">
      <alignment vertical="center"/>
    </xf>
    <xf numFmtId="0" fontId="81" fillId="0" borderId="0" applyNumberFormat="0" applyFill="0" applyBorder="0" applyAlignment="0" applyProtection="0">
      <alignment vertical="center"/>
    </xf>
    <xf numFmtId="43" fontId="107" fillId="0" borderId="0" applyFon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43" fontId="107" fillId="0" borderId="0" applyFont="0" applyFill="0" applyBorder="0" applyAlignment="0" applyProtection="0">
      <alignment vertical="center"/>
    </xf>
    <xf numFmtId="0" fontId="81" fillId="0" borderId="0" applyNumberFormat="0" applyFill="0" applyBorder="0" applyAlignment="0" applyProtection="0">
      <alignment vertical="center"/>
    </xf>
    <xf numFmtId="43" fontId="107" fillId="0" borderId="0" applyFont="0" applyFill="0" applyBorder="0" applyAlignment="0" applyProtection="0">
      <alignment vertical="center"/>
    </xf>
    <xf numFmtId="0" fontId="81"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9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107" fillId="0" borderId="0">
      <alignment vertical="center"/>
    </xf>
    <xf numFmtId="0" fontId="83" fillId="0" borderId="0" applyNumberFormat="0" applyFill="0" applyBorder="0" applyAlignment="0" applyProtection="0">
      <alignment vertical="center"/>
    </xf>
    <xf numFmtId="0" fontId="72" fillId="18" borderId="17" applyNumberFormat="0" applyAlignment="0" applyProtection="0">
      <alignment vertical="center"/>
    </xf>
    <xf numFmtId="0" fontId="107" fillId="0" borderId="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94" fillId="0" borderId="7" applyNumberFormat="0" applyFill="0" applyProtection="0">
      <alignment horizontal="center" vertical="center"/>
    </xf>
    <xf numFmtId="0" fontId="94" fillId="0" borderId="7" applyNumberFormat="0" applyFill="0" applyProtection="0">
      <alignment horizontal="center" vertical="center"/>
    </xf>
    <xf numFmtId="0" fontId="94" fillId="0" borderId="7" applyNumberFormat="0" applyFill="0" applyProtection="0">
      <alignment horizontal="center" vertical="center"/>
    </xf>
    <xf numFmtId="0" fontId="94" fillId="0" borderId="7" applyNumberFormat="0" applyFill="0" applyProtection="0">
      <alignment horizontal="center" vertical="center"/>
    </xf>
    <xf numFmtId="0" fontId="57" fillId="8" borderId="0" applyNumberFormat="0" applyBorder="0" applyAlignment="0" applyProtection="0">
      <alignment vertical="center"/>
    </xf>
    <xf numFmtId="0" fontId="94" fillId="0" borderId="7" applyNumberFormat="0" applyFill="0" applyProtection="0">
      <alignment horizontal="center" vertical="center"/>
    </xf>
    <xf numFmtId="0" fontId="94" fillId="0" borderId="7" applyNumberFormat="0" applyFill="0" applyProtection="0">
      <alignment horizontal="center" vertical="center"/>
    </xf>
    <xf numFmtId="0" fontId="94" fillId="0" borderId="7" applyNumberFormat="0" applyFill="0" applyProtection="0">
      <alignment horizontal="center" vertical="center"/>
    </xf>
    <xf numFmtId="0" fontId="94" fillId="0" borderId="7" applyNumberFormat="0" applyFill="0" applyProtection="0">
      <alignment horizontal="center" vertical="center"/>
    </xf>
    <xf numFmtId="0" fontId="95" fillId="0" borderId="0" applyNumberFormat="0" applyFill="0" applyBorder="0" applyAlignment="0" applyProtection="0">
      <alignment vertical="center"/>
    </xf>
    <xf numFmtId="0" fontId="95" fillId="0" borderId="0" applyNumberFormat="0" applyFill="0" applyBorder="0" applyAlignment="0" applyProtection="0">
      <alignment vertical="center"/>
    </xf>
    <xf numFmtId="0" fontId="59" fillId="0" borderId="12" applyNumberFormat="0" applyFill="0" applyProtection="0">
      <alignment horizontal="center" vertical="center"/>
    </xf>
    <xf numFmtId="0" fontId="59" fillId="0" borderId="12" applyNumberFormat="0" applyFill="0" applyProtection="0">
      <alignment horizontal="center" vertical="center"/>
    </xf>
    <xf numFmtId="0" fontId="59" fillId="0" borderId="12" applyNumberFormat="0" applyFill="0" applyProtection="0">
      <alignment horizontal="center" vertical="center"/>
    </xf>
    <xf numFmtId="0" fontId="59" fillId="0" borderId="12" applyNumberFormat="0" applyFill="0" applyProtection="0">
      <alignment horizontal="center" vertical="center"/>
    </xf>
    <xf numFmtId="0" fontId="59" fillId="0" borderId="12" applyNumberFormat="0" applyFill="0" applyProtection="0">
      <alignment horizontal="center" vertical="center"/>
    </xf>
    <xf numFmtId="0" fontId="59" fillId="0" borderId="12" applyNumberFormat="0" applyFill="0" applyProtection="0">
      <alignment horizontal="center" vertical="center"/>
    </xf>
    <xf numFmtId="0" fontId="59" fillId="0" borderId="12" applyNumberFormat="0" applyFill="0" applyProtection="0">
      <alignment horizontal="center" vertical="center"/>
    </xf>
    <xf numFmtId="0" fontId="96" fillId="0" borderId="0" applyNumberFormat="0" applyFill="0" applyBorder="0" applyAlignment="0" applyProtection="0">
      <alignment vertical="center"/>
    </xf>
    <xf numFmtId="0" fontId="57" fillId="8" borderId="0" applyNumberFormat="0" applyBorder="0" applyAlignment="0" applyProtection="0">
      <alignment vertical="center"/>
    </xf>
    <xf numFmtId="0" fontId="96" fillId="0" borderId="0" applyNumberFormat="0" applyFill="0" applyBorder="0" applyAlignment="0" applyProtection="0">
      <alignment vertical="center"/>
    </xf>
    <xf numFmtId="0" fontId="57" fillId="8" borderId="0" applyNumberFormat="0" applyBorder="0" applyAlignment="0" applyProtection="0">
      <alignment vertical="center"/>
    </xf>
    <xf numFmtId="0" fontId="57" fillId="8" borderId="0" applyNumberFormat="0" applyBorder="0" applyAlignment="0" applyProtection="0">
      <alignment vertical="center"/>
    </xf>
    <xf numFmtId="0" fontId="96" fillId="0" borderId="0" applyNumberFormat="0" applyFill="0" applyBorder="0" applyAlignment="0" applyProtection="0">
      <alignment vertical="center"/>
    </xf>
    <xf numFmtId="0" fontId="57" fillId="8" borderId="0" applyNumberFormat="0" applyBorder="0" applyAlignment="0" applyProtection="0">
      <alignment vertical="center"/>
    </xf>
    <xf numFmtId="0" fontId="57" fillId="8" borderId="0" applyNumberFormat="0" applyBorder="0" applyAlignment="0" applyProtection="0">
      <alignment vertical="center"/>
    </xf>
    <xf numFmtId="0" fontId="96" fillId="0" borderId="0" applyNumberFormat="0" applyFill="0" applyBorder="0" applyAlignment="0" applyProtection="0">
      <alignment vertical="center"/>
    </xf>
    <xf numFmtId="0" fontId="57" fillId="8" borderId="0" applyNumberFormat="0" applyBorder="0" applyAlignment="0" applyProtection="0">
      <alignment vertical="center"/>
    </xf>
    <xf numFmtId="0" fontId="57" fillId="8" borderId="0" applyNumberFormat="0" applyBorder="0" applyAlignment="0" applyProtection="0">
      <alignment vertical="center"/>
    </xf>
    <xf numFmtId="0" fontId="57" fillId="8" borderId="0" applyNumberFormat="0" applyBorder="0" applyAlignment="0" applyProtection="0">
      <alignment vertical="center"/>
    </xf>
    <xf numFmtId="0" fontId="57" fillId="8" borderId="0" applyNumberFormat="0" applyBorder="0" applyAlignment="0" applyProtection="0">
      <alignment vertical="center"/>
    </xf>
    <xf numFmtId="0" fontId="57" fillId="8" borderId="0" applyNumberFormat="0" applyBorder="0" applyAlignment="0" applyProtection="0">
      <alignment vertical="center"/>
    </xf>
    <xf numFmtId="0" fontId="96" fillId="0" borderId="0" applyNumberFormat="0" applyFill="0" applyBorder="0" applyAlignment="0" applyProtection="0">
      <alignment vertical="center"/>
    </xf>
    <xf numFmtId="0" fontId="57" fillId="8" borderId="0" applyNumberFormat="0" applyBorder="0" applyAlignment="0" applyProtection="0">
      <alignment vertical="center"/>
    </xf>
    <xf numFmtId="0" fontId="57" fillId="8" borderId="0" applyNumberFormat="0" applyBorder="0" applyAlignment="0" applyProtection="0">
      <alignment vertical="center"/>
    </xf>
    <xf numFmtId="0" fontId="57" fillId="8" borderId="0" applyNumberFormat="0" applyBorder="0" applyAlignment="0" applyProtection="0">
      <alignment vertical="center"/>
    </xf>
    <xf numFmtId="0" fontId="57" fillId="8" borderId="0" applyNumberFormat="0" applyBorder="0" applyAlignment="0" applyProtection="0">
      <alignment vertical="center"/>
    </xf>
    <xf numFmtId="0" fontId="57" fillId="8" borderId="0" applyNumberFormat="0" applyBorder="0" applyAlignment="0" applyProtection="0">
      <alignment vertical="center"/>
    </xf>
    <xf numFmtId="0" fontId="57" fillId="8" borderId="0" applyNumberFormat="0" applyBorder="0" applyAlignment="0" applyProtection="0">
      <alignment vertical="center"/>
    </xf>
    <xf numFmtId="0" fontId="57" fillId="8" borderId="0" applyNumberFormat="0" applyBorder="0" applyAlignment="0" applyProtection="0">
      <alignment vertical="center"/>
    </xf>
    <xf numFmtId="0" fontId="68" fillId="11" borderId="0" applyNumberFormat="0" applyBorder="0" applyAlignment="0" applyProtection="0">
      <alignment vertical="center"/>
    </xf>
    <xf numFmtId="0" fontId="57" fillId="8" borderId="0" applyNumberFormat="0" applyBorder="0" applyAlignment="0" applyProtection="0">
      <alignment vertical="center"/>
    </xf>
    <xf numFmtId="0" fontId="57" fillId="8" borderId="0" applyNumberFormat="0" applyBorder="0" applyAlignment="0" applyProtection="0">
      <alignment vertical="center"/>
    </xf>
    <xf numFmtId="0" fontId="68" fillId="11" borderId="0" applyNumberFormat="0" applyBorder="0" applyAlignment="0" applyProtection="0">
      <alignment vertical="center"/>
    </xf>
    <xf numFmtId="0" fontId="68" fillId="11" borderId="0" applyNumberFormat="0" applyBorder="0" applyAlignment="0" applyProtection="0">
      <alignment vertical="center"/>
    </xf>
    <xf numFmtId="0" fontId="68"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68" fillId="8" borderId="0" applyNumberFormat="0" applyBorder="0" applyAlignment="0" applyProtection="0">
      <alignment vertical="center"/>
    </xf>
    <xf numFmtId="0" fontId="68" fillId="8" borderId="0" applyNumberFormat="0" applyBorder="0" applyAlignment="0" applyProtection="0">
      <alignment vertical="center"/>
    </xf>
    <xf numFmtId="0" fontId="68" fillId="8" borderId="0" applyNumberFormat="0" applyBorder="0" applyAlignment="0" applyProtection="0">
      <alignment vertical="center"/>
    </xf>
    <xf numFmtId="0" fontId="68" fillId="8" borderId="0" applyNumberFormat="0" applyBorder="0" applyAlignment="0" applyProtection="0">
      <alignment vertical="center"/>
    </xf>
    <xf numFmtId="0" fontId="107" fillId="0" borderId="0">
      <alignment vertical="center"/>
    </xf>
    <xf numFmtId="0" fontId="68" fillId="8" borderId="0" applyNumberFormat="0" applyBorder="0" applyAlignment="0" applyProtection="0">
      <alignment vertical="center"/>
    </xf>
    <xf numFmtId="0" fontId="68" fillId="8" borderId="0" applyNumberFormat="0" applyBorder="0" applyAlignment="0" applyProtection="0">
      <alignment vertical="center"/>
    </xf>
    <xf numFmtId="0" fontId="78" fillId="26" borderId="0" applyNumberFormat="0" applyBorder="0" applyAlignment="0" applyProtection="0">
      <alignment vertical="center"/>
    </xf>
    <xf numFmtId="0" fontId="68" fillId="8" borderId="0" applyNumberFormat="0" applyBorder="0" applyAlignment="0" applyProtection="0">
      <alignment vertical="center"/>
    </xf>
    <xf numFmtId="0" fontId="68" fillId="8" borderId="0" applyNumberFormat="0" applyBorder="0" applyAlignment="0" applyProtection="0">
      <alignment vertical="center"/>
    </xf>
    <xf numFmtId="0" fontId="69" fillId="8" borderId="0" applyNumberFormat="0" applyBorder="0" applyAlignment="0" applyProtection="0">
      <alignment vertical="center"/>
    </xf>
    <xf numFmtId="0" fontId="57" fillId="11" borderId="0" applyNumberFormat="0" applyBorder="0" applyAlignment="0" applyProtection="0">
      <alignment vertical="center"/>
    </xf>
    <xf numFmtId="0" fontId="70" fillId="0" borderId="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57" fillId="11"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60" fillId="0" borderId="13" applyNumberFormat="0" applyFill="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7" fillId="0" borderId="26" applyNumberFormat="0" applyFill="0" applyAlignment="0" applyProtection="0">
      <alignment vertical="center"/>
    </xf>
    <xf numFmtId="0" fontId="8" fillId="0" borderId="0">
      <alignment vertical="center"/>
    </xf>
    <xf numFmtId="0" fontId="63" fillId="15" borderId="0" applyNumberFormat="0" applyBorder="0" applyAlignment="0" applyProtection="0">
      <alignment vertical="center"/>
    </xf>
    <xf numFmtId="0" fontId="8" fillId="0" borderId="0">
      <alignment vertical="center"/>
    </xf>
    <xf numFmtId="0" fontId="63" fillId="15" borderId="0" applyNumberFormat="0" applyBorder="0" applyAlignment="0" applyProtection="0">
      <alignment vertical="center"/>
    </xf>
    <xf numFmtId="0" fontId="8" fillId="0" borderId="0">
      <alignment vertical="center"/>
    </xf>
    <xf numFmtId="0" fontId="63" fillId="15" borderId="0" applyNumberFormat="0" applyBorder="0" applyAlignment="0" applyProtection="0">
      <alignment vertical="center"/>
    </xf>
    <xf numFmtId="0" fontId="8" fillId="0" borderId="0">
      <alignment vertical="center"/>
    </xf>
    <xf numFmtId="0" fontId="8" fillId="0" borderId="0">
      <alignment vertical="center"/>
    </xf>
    <xf numFmtId="0" fontId="63" fillId="15" borderId="0" applyNumberFormat="0" applyBorder="0" applyAlignment="0" applyProtection="0">
      <alignment vertical="center"/>
    </xf>
    <xf numFmtId="0" fontId="8" fillId="0" borderId="0">
      <alignment vertical="center"/>
    </xf>
    <xf numFmtId="0" fontId="8" fillId="0" borderId="0">
      <alignment vertical="center"/>
    </xf>
    <xf numFmtId="0" fontId="98" fillId="19" borderId="27" applyNumberFormat="0" applyAlignment="0" applyProtection="0">
      <alignment vertical="center"/>
    </xf>
    <xf numFmtId="0" fontId="107" fillId="0" borderId="0">
      <alignment vertical="center"/>
    </xf>
    <xf numFmtId="0" fontId="107" fillId="0" borderId="0">
      <alignment vertical="center"/>
    </xf>
    <xf numFmtId="0" fontId="107" fillId="0" borderId="0">
      <alignment vertical="center"/>
    </xf>
    <xf numFmtId="0" fontId="107" fillId="5" borderId="11" applyNumberFormat="0" applyFont="0" applyAlignment="0" applyProtection="0">
      <alignment vertical="center"/>
    </xf>
    <xf numFmtId="0" fontId="107" fillId="0" borderId="0">
      <alignment vertical="center"/>
    </xf>
    <xf numFmtId="0" fontId="8" fillId="0" borderId="0">
      <alignment vertical="center"/>
    </xf>
    <xf numFmtId="0" fontId="107" fillId="5" borderId="11" applyNumberFormat="0" applyFon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107" fillId="5" borderId="11" applyNumberFormat="0" applyFont="0" applyAlignment="0" applyProtection="0">
      <alignment vertical="center"/>
    </xf>
    <xf numFmtId="0" fontId="107" fillId="0" borderId="0">
      <alignment vertical="center"/>
    </xf>
    <xf numFmtId="0" fontId="8" fillId="0" borderId="0">
      <alignment vertical="center"/>
    </xf>
    <xf numFmtId="0" fontId="8" fillId="0" borderId="0"/>
    <xf numFmtId="0" fontId="8" fillId="0" borderId="0">
      <alignment vertical="center"/>
    </xf>
    <xf numFmtId="0" fontId="8" fillId="0" borderId="0"/>
    <xf numFmtId="0" fontId="8" fillId="0" borderId="0">
      <alignment vertical="center"/>
    </xf>
    <xf numFmtId="0" fontId="8" fillId="0" borderId="0">
      <alignment vertical="center"/>
    </xf>
    <xf numFmtId="0" fontId="107" fillId="5" borderId="11" applyNumberFormat="0" applyFont="0" applyAlignment="0" applyProtection="0">
      <alignment vertical="center"/>
    </xf>
    <xf numFmtId="0" fontId="10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52" fillId="32" borderId="0" applyNumberFormat="0" applyBorder="0" applyAlignment="0" applyProtection="0">
      <alignment vertical="center"/>
    </xf>
    <xf numFmtId="0" fontId="8" fillId="0" borderId="0">
      <alignment vertical="center"/>
    </xf>
    <xf numFmtId="0" fontId="52" fillId="32"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7" fillId="0" borderId="0">
      <alignment vertical="center"/>
    </xf>
    <xf numFmtId="0" fontId="8" fillId="0" borderId="0">
      <alignment vertical="center"/>
    </xf>
    <xf numFmtId="0" fontId="8" fillId="0" borderId="0">
      <alignment vertical="center"/>
    </xf>
    <xf numFmtId="0" fontId="84"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52" fillId="4" borderId="0" applyNumberFormat="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0" fillId="10" borderId="21" applyNumberForma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8" fillId="19" borderId="27" applyNumberFormat="0" applyAlignment="0" applyProtection="0">
      <alignment vertical="center"/>
    </xf>
    <xf numFmtId="0" fontId="8" fillId="0" borderId="0">
      <alignment vertical="center"/>
    </xf>
    <xf numFmtId="0" fontId="8" fillId="0" borderId="0">
      <alignment vertical="center"/>
    </xf>
    <xf numFmtId="0" fontId="80" fillId="10" borderId="21" applyNumberFormat="0" applyAlignment="0" applyProtection="0">
      <alignment vertical="center"/>
    </xf>
    <xf numFmtId="0" fontId="98" fillId="19" borderId="27" applyNumberForma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7" fillId="0" borderId="0">
      <alignment vertical="center"/>
    </xf>
    <xf numFmtId="0" fontId="10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2" fillId="18" borderId="17" applyNumberFormat="0" applyAlignment="0" applyProtection="0">
      <alignment vertical="center"/>
    </xf>
    <xf numFmtId="0" fontId="107" fillId="0" borderId="0">
      <alignment vertical="center"/>
    </xf>
    <xf numFmtId="0" fontId="72" fillId="18" borderId="17" applyNumberFormat="0" applyAlignment="0" applyProtection="0">
      <alignment vertical="center"/>
    </xf>
    <xf numFmtId="0" fontId="8" fillId="0" borderId="0">
      <alignment vertical="center"/>
    </xf>
    <xf numFmtId="0" fontId="72" fillId="18" borderId="17" applyNumberFormat="0" applyAlignment="0" applyProtection="0">
      <alignment vertical="center"/>
    </xf>
    <xf numFmtId="0" fontId="8" fillId="0" borderId="0">
      <alignment vertical="center"/>
    </xf>
    <xf numFmtId="0" fontId="72" fillId="18" borderId="17" applyNumberFormat="0" applyAlignment="0" applyProtection="0">
      <alignment vertical="center"/>
    </xf>
    <xf numFmtId="0" fontId="8" fillId="0" borderId="0">
      <alignment vertical="center"/>
    </xf>
    <xf numFmtId="0" fontId="72" fillId="18" borderId="17" applyNumberFormat="0" applyAlignment="0" applyProtection="0">
      <alignment vertical="center"/>
    </xf>
    <xf numFmtId="0" fontId="8" fillId="0" borderId="0">
      <alignment vertical="center"/>
    </xf>
    <xf numFmtId="0" fontId="8" fillId="0" borderId="0">
      <alignment vertical="center"/>
    </xf>
    <xf numFmtId="0" fontId="72" fillId="18" borderId="17" applyNumberFormat="0" applyAlignment="0" applyProtection="0">
      <alignment vertical="center"/>
    </xf>
    <xf numFmtId="0" fontId="73" fillId="15" borderId="0" applyNumberFormat="0" applyBorder="0" applyAlignment="0" applyProtection="0">
      <alignment vertical="center"/>
    </xf>
    <xf numFmtId="0" fontId="8" fillId="0" borderId="0">
      <alignment vertical="center"/>
    </xf>
    <xf numFmtId="0" fontId="107" fillId="0" borderId="0">
      <alignment vertical="center"/>
    </xf>
    <xf numFmtId="0" fontId="107" fillId="0" borderId="0">
      <alignment vertical="center"/>
    </xf>
    <xf numFmtId="0" fontId="107" fillId="0" borderId="0">
      <alignment vertical="center"/>
    </xf>
    <xf numFmtId="0" fontId="107" fillId="0" borderId="0">
      <alignment vertical="center"/>
    </xf>
    <xf numFmtId="0" fontId="107" fillId="0" borderId="0">
      <alignment vertical="center"/>
    </xf>
    <xf numFmtId="0" fontId="107" fillId="0" borderId="0">
      <alignment vertical="center"/>
    </xf>
    <xf numFmtId="0" fontId="80" fillId="10" borderId="21" applyNumberFormat="0" applyAlignment="0" applyProtection="0">
      <alignment vertical="center"/>
    </xf>
    <xf numFmtId="0" fontId="8" fillId="0" borderId="0">
      <alignment vertical="center"/>
    </xf>
    <xf numFmtId="0" fontId="80" fillId="10" borderId="21" applyNumberFormat="0" applyAlignment="0" applyProtection="0">
      <alignment vertical="center"/>
    </xf>
    <xf numFmtId="0" fontId="8" fillId="0" borderId="0">
      <alignment vertical="center"/>
    </xf>
    <xf numFmtId="0" fontId="107" fillId="0" borderId="0">
      <alignment vertical="center"/>
    </xf>
    <xf numFmtId="0" fontId="10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1" fillId="0" borderId="0">
      <alignment vertical="center"/>
    </xf>
    <xf numFmtId="0" fontId="8" fillId="0" borderId="0">
      <alignment vertical="center"/>
    </xf>
    <xf numFmtId="0" fontId="8" fillId="0" borderId="0">
      <alignment vertical="center"/>
    </xf>
    <xf numFmtId="0" fontId="80" fillId="10" borderId="21" applyNumberFormat="0" applyAlignment="0" applyProtection="0">
      <alignment vertical="center"/>
    </xf>
    <xf numFmtId="0" fontId="8" fillId="0" borderId="0">
      <alignment vertical="center"/>
    </xf>
    <xf numFmtId="0" fontId="8" fillId="0" borderId="0">
      <alignment vertical="center"/>
    </xf>
    <xf numFmtId="0" fontId="10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7" fillId="0" borderId="0">
      <alignment vertical="center"/>
    </xf>
    <xf numFmtId="0" fontId="107" fillId="0" borderId="0">
      <alignment vertical="center"/>
    </xf>
    <xf numFmtId="0" fontId="10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7" fillId="0" borderId="26" applyNumberFormat="0" applyFill="0" applyAlignment="0" applyProtection="0">
      <alignment vertical="center"/>
    </xf>
    <xf numFmtId="0" fontId="107" fillId="0" borderId="0">
      <alignment vertical="center"/>
    </xf>
    <xf numFmtId="0" fontId="107" fillId="0" borderId="0">
      <alignment vertical="center"/>
    </xf>
    <xf numFmtId="0" fontId="97" fillId="0" borderId="26" applyNumberFormat="0" applyFill="0" applyAlignment="0" applyProtection="0">
      <alignment vertical="center"/>
    </xf>
    <xf numFmtId="0" fontId="107" fillId="0" borderId="0">
      <alignment vertical="center"/>
    </xf>
    <xf numFmtId="0" fontId="107" fillId="0" borderId="0">
      <alignment vertical="center"/>
    </xf>
    <xf numFmtId="0" fontId="107" fillId="0" borderId="0">
      <alignment vertical="center"/>
    </xf>
    <xf numFmtId="0" fontId="107" fillId="0" borderId="0">
      <alignment vertical="center"/>
    </xf>
    <xf numFmtId="0" fontId="97" fillId="0" borderId="26" applyNumberFormat="0" applyFill="0" applyAlignment="0" applyProtection="0">
      <alignment vertical="center"/>
    </xf>
    <xf numFmtId="0" fontId="107" fillId="0" borderId="0">
      <alignment vertical="center"/>
    </xf>
    <xf numFmtId="0" fontId="97" fillId="0" borderId="26" applyNumberFormat="0" applyFill="0" applyAlignment="0" applyProtection="0">
      <alignment vertical="center"/>
    </xf>
    <xf numFmtId="0" fontId="107" fillId="0" borderId="0">
      <alignment vertical="center"/>
    </xf>
    <xf numFmtId="0" fontId="107" fillId="0" borderId="0">
      <alignment vertical="center"/>
    </xf>
    <xf numFmtId="0" fontId="97" fillId="0" borderId="26" applyNumberFormat="0" applyFill="0" applyAlignment="0" applyProtection="0">
      <alignment vertical="center"/>
    </xf>
    <xf numFmtId="0" fontId="107" fillId="0" borderId="0">
      <alignment vertical="center"/>
    </xf>
    <xf numFmtId="0" fontId="107" fillId="0" borderId="0">
      <alignment vertical="center"/>
    </xf>
    <xf numFmtId="0" fontId="97" fillId="0" borderId="26" applyNumberFormat="0" applyFill="0" applyAlignment="0" applyProtection="0">
      <alignment vertical="center"/>
    </xf>
    <xf numFmtId="0" fontId="107" fillId="0" borderId="0">
      <alignment vertical="center"/>
    </xf>
    <xf numFmtId="0" fontId="107" fillId="0" borderId="0">
      <alignment vertical="center"/>
    </xf>
    <xf numFmtId="0" fontId="107" fillId="0" borderId="0">
      <alignment vertical="center"/>
    </xf>
    <xf numFmtId="0" fontId="107" fillId="0" borderId="0">
      <alignment vertical="center"/>
    </xf>
    <xf numFmtId="0" fontId="107" fillId="0" borderId="0">
      <alignment vertical="center"/>
    </xf>
    <xf numFmtId="0" fontId="107" fillId="0" borderId="0">
      <alignment vertical="center"/>
    </xf>
    <xf numFmtId="0" fontId="107" fillId="0" borderId="0">
      <alignment vertical="center"/>
    </xf>
    <xf numFmtId="0" fontId="107" fillId="0" borderId="0">
      <alignment vertical="center"/>
    </xf>
    <xf numFmtId="0" fontId="6" fillId="0" borderId="0" applyAlignment="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07" fillId="0" borderId="0">
      <alignment vertical="center"/>
    </xf>
    <xf numFmtId="0" fontId="107" fillId="0" borderId="0">
      <alignment vertical="center"/>
    </xf>
    <xf numFmtId="0" fontId="8" fillId="0" borderId="0">
      <alignment vertical="center"/>
    </xf>
    <xf numFmtId="0" fontId="107" fillId="0" borderId="0">
      <alignment vertical="center"/>
    </xf>
    <xf numFmtId="0" fontId="107"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8" fillId="0" borderId="0">
      <alignment vertical="center"/>
    </xf>
    <xf numFmtId="0" fontId="107" fillId="0" borderId="0">
      <alignment vertical="center"/>
    </xf>
    <xf numFmtId="0" fontId="107" fillId="0" borderId="0">
      <alignment vertical="center"/>
    </xf>
    <xf numFmtId="0" fontId="8" fillId="0" borderId="0">
      <alignment vertical="center"/>
    </xf>
    <xf numFmtId="0" fontId="8" fillId="0" borderId="0">
      <alignment vertical="center"/>
    </xf>
    <xf numFmtId="0" fontId="107" fillId="0" borderId="0">
      <alignment vertical="center"/>
    </xf>
    <xf numFmtId="0" fontId="77" fillId="0" borderId="1">
      <alignment horizontal="left" vertical="center"/>
    </xf>
    <xf numFmtId="0" fontId="107" fillId="5" borderId="11" applyNumberFormat="0" applyFont="0" applyAlignment="0" applyProtection="0">
      <alignment vertical="center"/>
    </xf>
    <xf numFmtId="0" fontId="77" fillId="0" borderId="1">
      <alignment horizontal="left" vertical="center"/>
    </xf>
    <xf numFmtId="0" fontId="77" fillId="0" borderId="1">
      <alignment horizontal="left" vertical="center"/>
    </xf>
    <xf numFmtId="0" fontId="107" fillId="5" borderId="11" applyNumberFormat="0" applyFont="0" applyAlignment="0" applyProtection="0">
      <alignment vertical="center"/>
    </xf>
    <xf numFmtId="0" fontId="77" fillId="0" borderId="1">
      <alignment horizontal="left" vertical="center"/>
    </xf>
    <xf numFmtId="0" fontId="77" fillId="0" borderId="1">
      <alignment horizontal="left" vertical="center"/>
    </xf>
    <xf numFmtId="0" fontId="77" fillId="0" borderId="1">
      <alignment horizontal="left" vertical="center"/>
    </xf>
    <xf numFmtId="0" fontId="77" fillId="0" borderId="1">
      <alignment horizontal="left" vertical="center"/>
    </xf>
    <xf numFmtId="0" fontId="107" fillId="0" borderId="0">
      <alignment vertical="center"/>
    </xf>
    <xf numFmtId="0" fontId="107" fillId="0" borderId="0">
      <alignment vertical="center"/>
    </xf>
    <xf numFmtId="0" fontId="107" fillId="0" borderId="0">
      <alignment vertical="center"/>
    </xf>
    <xf numFmtId="0" fontId="8" fillId="0" borderId="0">
      <alignment vertical="center"/>
    </xf>
    <xf numFmtId="0" fontId="8" fillId="0" borderId="0">
      <alignment vertical="center"/>
    </xf>
    <xf numFmtId="0" fontId="99" fillId="10" borderId="17" applyNumberFormat="0" applyAlignment="0" applyProtection="0">
      <alignment vertical="center"/>
    </xf>
    <xf numFmtId="0" fontId="8" fillId="0" borderId="0">
      <alignment vertical="center"/>
    </xf>
    <xf numFmtId="1" fontId="71" fillId="0" borderId="12" applyFill="0" applyProtection="0">
      <alignment horizontal="center" vertical="center"/>
    </xf>
    <xf numFmtId="0" fontId="8" fillId="0" borderId="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6" fillId="0" borderId="0">
      <alignment vertical="center"/>
    </xf>
    <xf numFmtId="0" fontId="99" fillId="10" borderId="17" applyNumberFormat="0" applyAlignment="0" applyProtection="0">
      <alignment vertical="center"/>
    </xf>
    <xf numFmtId="0" fontId="6" fillId="0" borderId="0">
      <alignment vertical="center"/>
    </xf>
    <xf numFmtId="0" fontId="75"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100" fillId="0" borderId="0" applyNumberFormat="0" applyFill="0" applyBorder="0" applyAlignment="0" applyProtection="0">
      <alignment vertical="top"/>
      <protection locked="0"/>
    </xf>
    <xf numFmtId="0" fontId="101" fillId="0" borderId="0" applyNumberFormat="0" applyFill="0" applyBorder="0" applyAlignment="0" applyProtection="0">
      <alignment vertical="top"/>
      <protection locked="0"/>
    </xf>
    <xf numFmtId="0" fontId="101" fillId="0" borderId="0" applyNumberFormat="0" applyFill="0" applyBorder="0" applyAlignment="0" applyProtection="0">
      <alignment vertical="top"/>
      <protection locked="0"/>
    </xf>
    <xf numFmtId="0" fontId="101" fillId="0" borderId="0" applyNumberFormat="0" applyFill="0" applyBorder="0" applyAlignment="0" applyProtection="0">
      <alignment vertical="top"/>
      <protection locked="0"/>
    </xf>
    <xf numFmtId="0" fontId="101" fillId="0" borderId="0" applyNumberFormat="0" applyFill="0" applyBorder="0" applyAlignment="0" applyProtection="0">
      <alignment vertical="top"/>
      <protection locked="0"/>
    </xf>
    <xf numFmtId="0" fontId="101" fillId="0" borderId="0" applyNumberFormat="0" applyFill="0" applyBorder="0" applyAlignment="0" applyProtection="0">
      <alignment vertical="top"/>
      <protection locked="0"/>
    </xf>
    <xf numFmtId="0" fontId="101" fillId="0" borderId="0" applyNumberFormat="0" applyFill="0" applyBorder="0" applyAlignment="0" applyProtection="0">
      <alignment vertical="top"/>
      <protection locked="0"/>
    </xf>
    <xf numFmtId="0" fontId="102" fillId="0" borderId="0" applyNumberFormat="0" applyFill="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63" fillId="15" borderId="0" applyNumberFormat="0" applyBorder="0" applyAlignment="0" applyProtection="0">
      <alignment vertical="center"/>
    </xf>
    <xf numFmtId="0" fontId="73" fillId="16" borderId="0" applyNumberFormat="0" applyBorder="0" applyAlignment="0" applyProtection="0">
      <alignment vertical="center"/>
    </xf>
    <xf numFmtId="0" fontId="73" fillId="16" borderId="0" applyNumberFormat="0" applyBorder="0" applyAlignment="0" applyProtection="0">
      <alignment vertical="center"/>
    </xf>
    <xf numFmtId="0" fontId="73" fillId="16" borderId="0" applyNumberFormat="0" applyBorder="0" applyAlignment="0" applyProtection="0">
      <alignment vertical="center"/>
    </xf>
    <xf numFmtId="0" fontId="73" fillId="16" borderId="0" applyNumberFormat="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96" fillId="0" borderId="0" applyNumberFormat="0" applyFill="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96" fillId="0" borderId="0" applyNumberFormat="0" applyFill="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73" fillId="15" borderId="0" applyNumberFormat="0" applyBorder="0" applyAlignment="0" applyProtection="0">
      <alignment vertical="center"/>
    </xf>
    <xf numFmtId="0" fontId="73" fillId="15" borderId="0" applyNumberFormat="0" applyBorder="0" applyAlignment="0" applyProtection="0">
      <alignment vertical="center"/>
    </xf>
    <xf numFmtId="0" fontId="73" fillId="15" borderId="0" applyNumberFormat="0" applyBorder="0" applyAlignment="0" applyProtection="0">
      <alignment vertical="center"/>
    </xf>
    <xf numFmtId="0" fontId="73" fillId="15" borderId="0" applyNumberFormat="0" applyBorder="0" applyAlignment="0" applyProtection="0">
      <alignment vertical="center"/>
    </xf>
    <xf numFmtId="0" fontId="71" fillId="0" borderId="7" applyNumberFormat="0" applyFill="0" applyProtection="0">
      <alignment horizontal="left" vertical="center"/>
    </xf>
    <xf numFmtId="0" fontId="73" fillId="15" borderId="0" applyNumberFormat="0" applyBorder="0" applyAlignment="0" applyProtection="0">
      <alignment vertical="center"/>
    </xf>
    <xf numFmtId="0" fontId="73" fillId="15" borderId="0" applyNumberFormat="0" applyBorder="0" applyAlignment="0" applyProtection="0">
      <alignment vertical="center"/>
    </xf>
    <xf numFmtId="0" fontId="73" fillId="15" borderId="0" applyNumberFormat="0" applyBorder="0" applyAlignment="0" applyProtection="0">
      <alignment vertical="center"/>
    </xf>
    <xf numFmtId="0" fontId="73" fillId="15" borderId="0" applyNumberFormat="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63" fillId="16" borderId="0" applyNumberFormat="0" applyBorder="0" applyAlignment="0" applyProtection="0">
      <alignment vertical="center"/>
    </xf>
    <xf numFmtId="0" fontId="104"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104" fillId="0" borderId="0" applyNumberFormat="0" applyFill="0" applyBorder="0" applyAlignment="0" applyProtection="0">
      <alignment vertical="top"/>
      <protection locked="0"/>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103" fillId="0" borderId="0" applyNumberFormat="0" applyFill="0" applyBorder="0" applyAlignment="0" applyProtection="0">
      <alignment vertical="center"/>
    </xf>
    <xf numFmtId="0" fontId="60" fillId="0" borderId="25"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25"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103" fillId="0" borderId="0" applyNumberFormat="0" applyFill="0" applyBorder="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103" fillId="0" borderId="0" applyNumberFormat="0" applyFill="0" applyBorder="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4" fontId="107" fillId="0" borderId="0" applyFont="0" applyFill="0" applyBorder="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60" fillId="0" borderId="13" applyNumberFormat="0" applyFill="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9" fillId="10" borderId="1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8" fillId="19" borderId="27" applyNumberFormat="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59" fillId="0" borderId="12" applyNumberFormat="0" applyFill="0" applyProtection="0">
      <alignment horizontal="left" vertical="center"/>
    </xf>
    <xf numFmtId="0" fontId="59" fillId="0" borderId="12" applyNumberFormat="0" applyFill="0" applyProtection="0">
      <alignment horizontal="left" vertical="center"/>
    </xf>
    <xf numFmtId="0" fontId="59" fillId="0" borderId="12" applyNumberFormat="0" applyFill="0" applyProtection="0">
      <alignment horizontal="left" vertical="center"/>
    </xf>
    <xf numFmtId="0" fontId="59" fillId="0" borderId="12" applyNumberFormat="0" applyFill="0" applyProtection="0">
      <alignment horizontal="left" vertical="center"/>
    </xf>
    <xf numFmtId="0" fontId="59" fillId="0" borderId="12" applyNumberFormat="0" applyFill="0" applyProtection="0">
      <alignment horizontal="left" vertical="center"/>
    </xf>
    <xf numFmtId="0" fontId="59" fillId="0" borderId="12" applyNumberFormat="0" applyFill="0" applyProtection="0">
      <alignment horizontal="left" vertical="center"/>
    </xf>
    <xf numFmtId="0" fontId="59" fillId="0" borderId="12" applyNumberFormat="0" applyFill="0" applyProtection="0">
      <alignment horizontal="left" vertical="center"/>
    </xf>
    <xf numFmtId="0" fontId="59" fillId="0" borderId="12" applyNumberFormat="0" applyFill="0" applyProtection="0">
      <alignment horizontal="lef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103" fillId="0" borderId="0" applyNumberFormat="0" applyFill="0" applyBorder="0" applyAlignment="0" applyProtection="0">
      <alignment vertical="center"/>
    </xf>
    <xf numFmtId="0" fontId="97" fillId="0" borderId="26" applyNumberFormat="0" applyFill="0" applyAlignment="0" applyProtection="0">
      <alignment vertical="center"/>
    </xf>
    <xf numFmtId="0" fontId="97" fillId="0" borderId="26" applyNumberFormat="0" applyFill="0" applyAlignment="0" applyProtection="0">
      <alignment vertical="center"/>
    </xf>
    <xf numFmtId="0" fontId="97" fillId="0" borderId="26" applyNumberFormat="0" applyFill="0" applyAlignment="0" applyProtection="0">
      <alignment vertical="center"/>
    </xf>
    <xf numFmtId="0" fontId="97" fillId="0" borderId="26" applyNumberFormat="0" applyFill="0" applyAlignment="0" applyProtection="0">
      <alignment vertical="center"/>
    </xf>
    <xf numFmtId="0" fontId="97" fillId="0" borderId="26" applyNumberFormat="0" applyFill="0" applyAlignment="0" applyProtection="0">
      <alignment vertical="center"/>
    </xf>
    <xf numFmtId="0" fontId="97" fillId="0" borderId="26" applyNumberFormat="0" applyFill="0" applyAlignment="0" applyProtection="0">
      <alignment vertical="center"/>
    </xf>
    <xf numFmtId="0" fontId="97" fillId="0" borderId="26" applyNumberFormat="0" applyFill="0" applyAlignment="0" applyProtection="0">
      <alignment vertical="center"/>
    </xf>
    <xf numFmtId="0" fontId="97" fillId="0" borderId="26" applyNumberFormat="0" applyFill="0" applyAlignment="0" applyProtection="0">
      <alignment vertical="center"/>
    </xf>
    <xf numFmtId="0" fontId="97" fillId="0" borderId="26" applyNumberFormat="0" applyFill="0" applyAlignment="0" applyProtection="0">
      <alignment vertical="center"/>
    </xf>
    <xf numFmtId="0" fontId="97" fillId="0" borderId="26" applyNumberFormat="0" applyFill="0" applyAlignment="0" applyProtection="0">
      <alignment vertical="center"/>
    </xf>
    <xf numFmtId="0" fontId="97" fillId="0" borderId="26" applyNumberFormat="0" applyFill="0" applyAlignment="0" applyProtection="0">
      <alignment vertical="center"/>
    </xf>
    <xf numFmtId="0" fontId="97" fillId="0" borderId="26" applyNumberFormat="0" applyFill="0" applyAlignment="0" applyProtection="0">
      <alignment vertical="center"/>
    </xf>
    <xf numFmtId="0" fontId="97" fillId="0" borderId="26" applyNumberFormat="0" applyFill="0" applyAlignment="0" applyProtection="0">
      <alignment vertical="center"/>
    </xf>
    <xf numFmtId="0" fontId="70" fillId="0" borderId="0">
      <alignment vertical="center"/>
    </xf>
    <xf numFmtId="0" fontId="72" fillId="18" borderId="17" applyNumberFormat="0" applyAlignment="0" applyProtection="0">
      <alignment vertical="center"/>
    </xf>
    <xf numFmtId="176" fontId="107" fillId="0" borderId="0" applyFont="0" applyFill="0" applyBorder="0" applyAlignment="0" applyProtection="0">
      <alignment vertical="center"/>
    </xf>
    <xf numFmtId="41" fontId="107" fillId="0" borderId="0" applyFont="0" applyFill="0" applyBorder="0" applyAlignment="0" applyProtection="0">
      <alignment vertical="center"/>
    </xf>
    <xf numFmtId="43" fontId="107" fillId="0" borderId="0" applyFont="0" applyFill="0" applyBorder="0" applyAlignment="0" applyProtection="0">
      <alignment vertical="center"/>
    </xf>
    <xf numFmtId="43" fontId="107" fillId="0" borderId="0" applyFont="0" applyFill="0" applyBorder="0" applyAlignment="0" applyProtection="0">
      <alignment vertical="center"/>
    </xf>
    <xf numFmtId="43" fontId="107" fillId="0" borderId="0" applyFont="0" applyFill="0" applyBorder="0" applyAlignment="0" applyProtection="0">
      <alignment vertical="center"/>
    </xf>
    <xf numFmtId="193" fontId="107" fillId="0" borderId="0" applyFont="0" applyFill="0" applyBorder="0" applyAlignment="0" applyProtection="0">
      <alignment vertical="center"/>
    </xf>
    <xf numFmtId="43" fontId="107" fillId="0" borderId="0" applyFont="0" applyFill="0" applyBorder="0" applyAlignment="0" applyProtection="0">
      <alignment vertical="center"/>
    </xf>
    <xf numFmtId="193" fontId="107" fillId="0" borderId="0" applyFont="0" applyFill="0" applyBorder="0" applyAlignment="0" applyProtection="0">
      <alignment vertical="center"/>
    </xf>
    <xf numFmtId="43" fontId="107" fillId="0" borderId="0" applyFont="0" applyFill="0" applyBorder="0" applyAlignment="0" applyProtection="0">
      <alignment vertical="center"/>
    </xf>
    <xf numFmtId="43" fontId="107" fillId="0" borderId="0" applyFont="0" applyFill="0" applyBorder="0" applyAlignment="0" applyProtection="0">
      <alignment vertical="center"/>
    </xf>
    <xf numFmtId="43" fontId="107" fillId="0" borderId="0" applyFont="0" applyFill="0" applyBorder="0" applyAlignment="0" applyProtection="0">
      <alignment vertical="center"/>
    </xf>
    <xf numFmtId="43" fontId="107" fillId="0" borderId="0" applyFont="0" applyFill="0" applyBorder="0" applyAlignment="0" applyProtection="0">
      <alignment vertical="center"/>
    </xf>
    <xf numFmtId="43" fontId="107" fillId="0" borderId="0" applyFont="0" applyFill="0" applyBorder="0" applyAlignment="0" applyProtection="0">
      <alignment vertical="center"/>
    </xf>
    <xf numFmtId="0" fontId="85" fillId="33" borderId="0" applyNumberFormat="0" applyBorder="0" applyAlignment="0" applyProtection="0">
      <alignment vertical="center"/>
    </xf>
    <xf numFmtId="0" fontId="85" fillId="33" borderId="0" applyNumberFormat="0" applyBorder="0" applyAlignment="0" applyProtection="0">
      <alignment vertical="center"/>
    </xf>
    <xf numFmtId="0" fontId="85" fillId="28" borderId="0" applyNumberFormat="0" applyBorder="0" applyAlignment="0" applyProtection="0">
      <alignment vertical="center"/>
    </xf>
    <xf numFmtId="0" fontId="85" fillId="34" borderId="0" applyNumberFormat="0" applyBorder="0" applyAlignment="0" applyProtection="0">
      <alignment vertical="center"/>
    </xf>
    <xf numFmtId="0" fontId="85" fillId="34" borderId="0" applyNumberFormat="0" applyBorder="0" applyAlignment="0" applyProtection="0">
      <alignment vertical="center"/>
    </xf>
    <xf numFmtId="0" fontId="52" fillId="4" borderId="0" applyNumberFormat="0" applyBorder="0" applyAlignment="0" applyProtection="0">
      <alignment vertical="center"/>
    </xf>
    <xf numFmtId="0" fontId="52" fillId="4" borderId="0" applyNumberFormat="0" applyBorder="0" applyAlignment="0" applyProtection="0">
      <alignment vertical="center"/>
    </xf>
    <xf numFmtId="0" fontId="52" fillId="4" borderId="0" applyNumberFormat="0" applyBorder="0" applyAlignment="0" applyProtection="0">
      <alignment vertical="center"/>
    </xf>
    <xf numFmtId="0" fontId="52" fillId="35" borderId="0" applyNumberFormat="0" applyBorder="0" applyAlignment="0" applyProtection="0">
      <alignment vertical="center"/>
    </xf>
    <xf numFmtId="0" fontId="52" fillId="35" borderId="0" applyNumberFormat="0" applyBorder="0" applyAlignment="0" applyProtection="0">
      <alignment vertical="center"/>
    </xf>
    <xf numFmtId="0" fontId="52" fillId="25" borderId="0" applyNumberFormat="0" applyBorder="0" applyAlignment="0" applyProtection="0">
      <alignment vertical="center"/>
    </xf>
    <xf numFmtId="0" fontId="52" fillId="25" borderId="0" applyNumberFormat="0" applyBorder="0" applyAlignment="0" applyProtection="0">
      <alignment vertical="center"/>
    </xf>
    <xf numFmtId="0" fontId="52" fillId="13" borderId="0" applyNumberFormat="0" applyBorder="0" applyAlignment="0" applyProtection="0">
      <alignment vertical="center"/>
    </xf>
    <xf numFmtId="0" fontId="52" fillId="23" borderId="0" applyNumberFormat="0" applyBorder="0" applyAlignment="0" applyProtection="0">
      <alignment vertical="center"/>
    </xf>
    <xf numFmtId="0" fontId="52" fillId="23" borderId="0" applyNumberFormat="0" applyBorder="0" applyAlignment="0" applyProtection="0">
      <alignment vertical="center"/>
    </xf>
    <xf numFmtId="0" fontId="52" fillId="23" borderId="0" applyNumberFormat="0" applyBorder="0" applyAlignment="0" applyProtection="0">
      <alignment vertical="center"/>
    </xf>
    <xf numFmtId="0" fontId="52" fillId="23" borderId="0" applyNumberFormat="0" applyBorder="0" applyAlignment="0" applyProtection="0">
      <alignment vertical="center"/>
    </xf>
    <xf numFmtId="0" fontId="52" fillId="36" borderId="0" applyNumberFormat="0" applyBorder="0" applyAlignment="0" applyProtection="0">
      <alignment vertical="center"/>
    </xf>
    <xf numFmtId="0" fontId="52" fillId="36" borderId="0" applyNumberFormat="0" applyBorder="0" applyAlignment="0" applyProtection="0">
      <alignment vertical="center"/>
    </xf>
    <xf numFmtId="0" fontId="52" fillId="36" borderId="0" applyNumberFormat="0" applyBorder="0" applyAlignment="0" applyProtection="0">
      <alignment vertical="center"/>
    </xf>
    <xf numFmtId="0" fontId="52" fillId="36" borderId="0" applyNumberFormat="0" applyBorder="0" applyAlignment="0" applyProtection="0">
      <alignment vertical="center"/>
    </xf>
    <xf numFmtId="0" fontId="52" fillId="24" borderId="0" applyNumberFormat="0" applyBorder="0" applyAlignment="0" applyProtection="0">
      <alignment vertical="center"/>
    </xf>
    <xf numFmtId="0" fontId="52" fillId="24" borderId="0" applyNumberFormat="0" applyBorder="0" applyAlignment="0" applyProtection="0">
      <alignment vertical="center"/>
    </xf>
    <xf numFmtId="0" fontId="52" fillId="9"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12" borderId="0" applyNumberFormat="0" applyBorder="0" applyAlignment="0" applyProtection="0">
      <alignment vertical="center"/>
    </xf>
    <xf numFmtId="0" fontId="52" fillId="37" borderId="0" applyNumberFormat="0" applyBorder="0" applyAlignment="0" applyProtection="0">
      <alignment vertical="center"/>
    </xf>
    <xf numFmtId="0" fontId="52" fillId="37" borderId="0" applyNumberFormat="0" applyBorder="0" applyAlignment="0" applyProtection="0">
      <alignment vertical="center"/>
    </xf>
    <xf numFmtId="194" fontId="71" fillId="0" borderId="12" applyFill="0" applyProtection="0">
      <alignment horizontal="right" vertical="center"/>
    </xf>
    <xf numFmtId="194" fontId="71" fillId="0" borderId="12" applyFill="0" applyProtection="0">
      <alignment horizontal="right" vertical="center"/>
    </xf>
    <xf numFmtId="194" fontId="71" fillId="0" borderId="12" applyFill="0" applyProtection="0">
      <alignment horizontal="right" vertical="center"/>
    </xf>
    <xf numFmtId="194" fontId="71" fillId="0" borderId="12" applyFill="0" applyProtection="0">
      <alignment horizontal="right" vertical="center"/>
    </xf>
    <xf numFmtId="194" fontId="71" fillId="0" borderId="12" applyFill="0" applyProtection="0">
      <alignment horizontal="right" vertical="center"/>
    </xf>
    <xf numFmtId="194" fontId="71" fillId="0" borderId="12" applyFill="0" applyProtection="0">
      <alignment horizontal="right" vertical="center"/>
    </xf>
    <xf numFmtId="194" fontId="71" fillId="0" borderId="12" applyFill="0" applyProtection="0">
      <alignment horizontal="right" vertical="center"/>
    </xf>
    <xf numFmtId="0" fontId="71" fillId="0" borderId="7" applyNumberFormat="0" applyFill="0" applyProtection="0">
      <alignment horizontal="left" vertical="center"/>
    </xf>
    <xf numFmtId="0" fontId="71" fillId="0" borderId="7" applyNumberFormat="0" applyFill="0" applyProtection="0">
      <alignment horizontal="left" vertical="center"/>
    </xf>
    <xf numFmtId="0" fontId="71" fillId="0" borderId="7" applyNumberFormat="0" applyFill="0" applyProtection="0">
      <alignment horizontal="left" vertical="center"/>
    </xf>
    <xf numFmtId="0" fontId="71" fillId="0" borderId="7" applyNumberFormat="0" applyFill="0" applyProtection="0">
      <alignment horizontal="left" vertical="center"/>
    </xf>
    <xf numFmtId="0" fontId="71" fillId="0" borderId="7" applyNumberFormat="0" applyFill="0" applyProtection="0">
      <alignment horizontal="left" vertical="center"/>
    </xf>
    <xf numFmtId="0" fontId="71" fillId="0" borderId="7" applyNumberFormat="0" applyFill="0" applyProtection="0">
      <alignment horizontal="lef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78" fillId="26" borderId="0" applyNumberFormat="0" applyBorder="0" applyAlignment="0" applyProtection="0">
      <alignment vertical="center"/>
    </xf>
    <xf numFmtId="0" fontId="80" fillId="10" borderId="21" applyNumberFormat="0" applyAlignment="0" applyProtection="0">
      <alignment vertical="center"/>
    </xf>
    <xf numFmtId="0" fontId="80" fillId="10" borderId="21" applyNumberFormat="0" applyAlignment="0" applyProtection="0">
      <alignment vertical="center"/>
    </xf>
    <xf numFmtId="0" fontId="80" fillId="10" borderId="21" applyNumberFormat="0" applyAlignment="0" applyProtection="0">
      <alignment vertical="center"/>
    </xf>
    <xf numFmtId="0" fontId="80" fillId="10" borderId="21" applyNumberFormat="0" applyAlignment="0" applyProtection="0">
      <alignment vertical="center"/>
    </xf>
    <xf numFmtId="0" fontId="80" fillId="10" borderId="21" applyNumberFormat="0" applyAlignment="0" applyProtection="0">
      <alignment vertical="center"/>
    </xf>
    <xf numFmtId="0" fontId="80" fillId="10" borderId="21" applyNumberFormat="0" applyAlignment="0" applyProtection="0">
      <alignment vertical="center"/>
    </xf>
    <xf numFmtId="0" fontId="80" fillId="10" borderId="21" applyNumberFormat="0" applyAlignment="0" applyProtection="0">
      <alignment vertical="center"/>
    </xf>
    <xf numFmtId="0" fontId="80" fillId="10" borderId="21" applyNumberFormat="0" applyAlignment="0" applyProtection="0">
      <alignment vertical="center"/>
    </xf>
    <xf numFmtId="0" fontId="80" fillId="10" borderId="21" applyNumberFormat="0" applyAlignment="0" applyProtection="0">
      <alignment vertical="center"/>
    </xf>
    <xf numFmtId="0" fontId="80" fillId="10" borderId="21" applyNumberFormat="0" applyAlignment="0" applyProtection="0">
      <alignment vertical="center"/>
    </xf>
    <xf numFmtId="0" fontId="80" fillId="10" borderId="21" applyNumberFormat="0" applyAlignment="0" applyProtection="0">
      <alignment vertical="center"/>
    </xf>
    <xf numFmtId="0" fontId="80" fillId="10" borderId="21" applyNumberFormat="0" applyAlignment="0" applyProtection="0">
      <alignment vertical="center"/>
    </xf>
    <xf numFmtId="0" fontId="80" fillId="10" borderId="21" applyNumberFormat="0" applyAlignment="0" applyProtection="0">
      <alignment vertical="center"/>
    </xf>
    <xf numFmtId="0" fontId="80" fillId="10" borderId="21" applyNumberFormat="0" applyAlignment="0" applyProtection="0">
      <alignment vertical="center"/>
    </xf>
    <xf numFmtId="0" fontId="72" fillId="18" borderId="17" applyNumberFormat="0" applyAlignment="0" applyProtection="0">
      <alignment vertical="center"/>
    </xf>
    <xf numFmtId="0" fontId="72" fillId="18" borderId="17" applyNumberFormat="0" applyAlignment="0" applyProtection="0">
      <alignment vertical="center"/>
    </xf>
    <xf numFmtId="0" fontId="72" fillId="18" borderId="17" applyNumberFormat="0" applyAlignment="0" applyProtection="0">
      <alignment vertical="center"/>
    </xf>
    <xf numFmtId="0" fontId="72" fillId="18" borderId="17" applyNumberFormat="0" applyAlignment="0" applyProtection="0">
      <alignment vertical="center"/>
    </xf>
    <xf numFmtId="0" fontId="72" fillId="18" borderId="17" applyNumberFormat="0" applyAlignment="0" applyProtection="0">
      <alignment vertical="center"/>
    </xf>
    <xf numFmtId="0" fontId="72" fillId="18" borderId="17" applyNumberFormat="0" applyAlignment="0" applyProtection="0">
      <alignment vertical="center"/>
    </xf>
    <xf numFmtId="0" fontId="72" fillId="18" borderId="17" applyNumberFormat="0" applyAlignment="0" applyProtection="0">
      <alignment vertical="center"/>
    </xf>
    <xf numFmtId="0" fontId="72" fillId="18" borderId="17" applyNumberFormat="0" applyAlignment="0" applyProtection="0">
      <alignment vertical="center"/>
    </xf>
    <xf numFmtId="0" fontId="72" fillId="18" borderId="17" applyNumberFormat="0" applyAlignment="0" applyProtection="0">
      <alignment vertical="center"/>
    </xf>
    <xf numFmtId="0" fontId="72" fillId="18" borderId="17" applyNumberFormat="0" applyAlignment="0" applyProtection="0">
      <alignment vertical="center"/>
    </xf>
    <xf numFmtId="0" fontId="72" fillId="18" borderId="17" applyNumberFormat="0" applyAlignment="0" applyProtection="0">
      <alignment vertical="center"/>
    </xf>
    <xf numFmtId="0" fontId="72" fillId="18" borderId="17" applyNumberFormat="0" applyAlignment="0" applyProtection="0">
      <alignment vertical="center"/>
    </xf>
    <xf numFmtId="1" fontId="71" fillId="0" borderId="12" applyFill="0" applyProtection="0">
      <alignment horizontal="center" vertical="center"/>
    </xf>
    <xf numFmtId="1" fontId="71" fillId="0" borderId="12" applyFill="0" applyProtection="0">
      <alignment horizontal="center" vertical="center"/>
    </xf>
    <xf numFmtId="1" fontId="71" fillId="0" borderId="12" applyFill="0" applyProtection="0">
      <alignment horizontal="center" vertical="center"/>
    </xf>
    <xf numFmtId="1" fontId="71" fillId="0" borderId="12" applyFill="0" applyProtection="0">
      <alignment horizontal="center" vertical="center"/>
    </xf>
    <xf numFmtId="1" fontId="71" fillId="0" borderId="12" applyFill="0" applyProtection="0">
      <alignment horizontal="center" vertical="center"/>
    </xf>
    <xf numFmtId="0" fontId="106" fillId="0" borderId="0">
      <alignment vertical="center"/>
    </xf>
    <xf numFmtId="0" fontId="58" fillId="0" borderId="0">
      <alignment vertical="center"/>
    </xf>
    <xf numFmtId="43" fontId="107" fillId="0" borderId="0" applyFont="0" applyFill="0" applyBorder="0" applyAlignment="0" applyProtection="0">
      <alignment vertical="center"/>
    </xf>
    <xf numFmtId="41" fontId="107" fillId="0" borderId="0" applyFont="0" applyFill="0" applyBorder="0" applyAlignment="0" applyProtection="0">
      <alignment vertical="center"/>
    </xf>
    <xf numFmtId="0" fontId="107" fillId="5" borderId="11" applyNumberFormat="0" applyFont="0" applyAlignment="0" applyProtection="0">
      <alignment vertical="center"/>
    </xf>
    <xf numFmtId="0" fontId="107" fillId="5" borderId="11" applyNumberFormat="0" applyFont="0" applyAlignment="0" applyProtection="0">
      <alignment vertical="center"/>
    </xf>
    <xf numFmtId="0" fontId="107" fillId="5" borderId="11" applyNumberFormat="0" applyFont="0" applyAlignment="0" applyProtection="0">
      <alignment vertical="center"/>
    </xf>
    <xf numFmtId="0" fontId="107" fillId="5" borderId="11" applyNumberFormat="0" applyFont="0" applyAlignment="0" applyProtection="0">
      <alignment vertical="center"/>
    </xf>
    <xf numFmtId="0" fontId="107" fillId="5" borderId="11" applyNumberFormat="0" applyFont="0" applyAlignment="0" applyProtection="0">
      <alignment vertical="center"/>
    </xf>
    <xf numFmtId="0" fontId="107" fillId="5" borderId="11" applyNumberFormat="0" applyFont="0" applyAlignment="0" applyProtection="0">
      <alignment vertical="center"/>
    </xf>
    <xf numFmtId="0" fontId="107" fillId="5" borderId="11" applyNumberFormat="0" applyFont="0" applyAlignment="0" applyProtection="0">
      <alignment vertical="center"/>
    </xf>
    <xf numFmtId="0" fontId="107" fillId="5" borderId="11" applyNumberFormat="0" applyFont="0" applyAlignment="0" applyProtection="0">
      <alignment vertical="center"/>
    </xf>
    <xf numFmtId="0" fontId="107" fillId="5" borderId="11" applyNumberFormat="0" applyFont="0" applyAlignment="0" applyProtection="0">
      <alignment vertical="center"/>
    </xf>
    <xf numFmtId="0" fontId="107" fillId="5" borderId="11" applyNumberFormat="0" applyFont="0" applyAlignment="0" applyProtection="0">
      <alignment vertical="center"/>
    </xf>
    <xf numFmtId="0" fontId="107" fillId="5" borderId="11" applyNumberFormat="0" applyFont="0" applyAlignment="0" applyProtection="0">
      <alignment vertical="center"/>
    </xf>
    <xf numFmtId="0" fontId="107" fillId="5" borderId="11" applyNumberFormat="0" applyFont="0" applyAlignment="0" applyProtection="0">
      <alignment vertical="center"/>
    </xf>
    <xf numFmtId="0" fontId="107" fillId="5" borderId="11" applyNumberFormat="0" applyFont="0" applyAlignment="0" applyProtection="0">
      <alignment vertical="center"/>
    </xf>
    <xf numFmtId="0" fontId="107" fillId="5" borderId="11" applyNumberFormat="0" applyFont="0" applyAlignment="0" applyProtection="0">
      <alignment vertical="center"/>
    </xf>
    <xf numFmtId="0" fontId="105" fillId="0" borderId="0">
      <alignment vertical="top"/>
      <protection locked="0"/>
    </xf>
  </cellStyleXfs>
  <cellXfs count="492">
    <xf numFmtId="0" fontId="0" fillId="0" borderId="0" xfId="0" applyAlignment="1"/>
    <xf numFmtId="0" fontId="1" fillId="0" borderId="0" xfId="0" applyFont="1" applyFill="1" applyBorder="1" applyAlignment="1">
      <alignment vertical="center"/>
    </xf>
    <xf numFmtId="0" fontId="3" fillId="0" borderId="1" xfId="963"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963" applyFont="1" applyFill="1" applyBorder="1" applyAlignment="1">
      <alignment horizontal="center" vertical="center"/>
    </xf>
    <xf numFmtId="0" fontId="1" fillId="0" borderId="1" xfId="0" applyFont="1" applyFill="1" applyBorder="1" applyAlignment="1">
      <alignment vertical="center"/>
    </xf>
    <xf numFmtId="0" fontId="6" fillId="0" borderId="0" xfId="178" applyFont="1" applyFill="1" applyBorder="1" applyAlignment="1">
      <alignment vertical="center"/>
    </xf>
    <xf numFmtId="0" fontId="7" fillId="2" borderId="0" xfId="178" applyFont="1" applyFill="1" applyBorder="1" applyAlignment="1">
      <alignment vertical="center"/>
    </xf>
    <xf numFmtId="0" fontId="8" fillId="0" borderId="0" xfId="0" applyFont="1" applyFill="1" applyBorder="1" applyAlignment="1">
      <alignment vertical="center"/>
    </xf>
    <xf numFmtId="0" fontId="0" fillId="0" borderId="0" xfId="178" applyNumberFormat="1" applyFont="1" applyFill="1" applyBorder="1" applyAlignment="1" applyProtection="1">
      <alignment horizontal="left" vertical="center"/>
    </xf>
    <xf numFmtId="0" fontId="10" fillId="2" borderId="1" xfId="850" applyFont="1" applyFill="1" applyBorder="1" applyAlignment="1">
      <alignment horizontal="center" vertical="center" wrapText="1"/>
    </xf>
    <xf numFmtId="0" fontId="11" fillId="0" borderId="1" xfId="850" applyFont="1" applyFill="1" applyBorder="1" applyAlignment="1">
      <alignment horizontal="center" vertical="center" wrapText="1"/>
    </xf>
    <xf numFmtId="0" fontId="11" fillId="0" borderId="1" xfId="850" applyFont="1" applyFill="1" applyBorder="1" applyAlignment="1">
      <alignment vertical="center" wrapText="1"/>
    </xf>
    <xf numFmtId="0" fontId="11" fillId="0" borderId="1" xfId="850" applyFont="1" applyFill="1" applyBorder="1" applyAlignment="1">
      <alignment horizontal="left" vertical="center" wrapText="1" indent="1"/>
    </xf>
    <xf numFmtId="0" fontId="12" fillId="0" borderId="1" xfId="178" applyFont="1" applyFill="1" applyBorder="1" applyAlignment="1">
      <alignment vertical="center"/>
    </xf>
    <xf numFmtId="0" fontId="13" fillId="0" borderId="0" xfId="0" applyFont="1" applyFill="1" applyBorder="1" applyAlignment="1">
      <alignment vertical="center"/>
    </xf>
    <xf numFmtId="0" fontId="14" fillId="0" borderId="0" xfId="0" applyFont="1" applyFill="1" applyBorder="1" applyAlignment="1">
      <alignment vertical="center"/>
    </xf>
    <xf numFmtId="0" fontId="15" fillId="0" borderId="0" xfId="0" applyFont="1" applyFill="1" applyBorder="1" applyAlignment="1">
      <alignment vertical="center"/>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7" fillId="0" borderId="0" xfId="0" applyFont="1" applyFill="1" applyBorder="1" applyAlignment="1">
      <alignment horizontal="left" vertical="center"/>
    </xf>
    <xf numFmtId="0" fontId="19" fillId="0" borderId="0" xfId="0" applyFont="1" applyFill="1" applyBorder="1" applyAlignment="1">
      <alignment horizontal="right" vertical="center" wrapText="1"/>
    </xf>
    <xf numFmtId="0" fontId="18" fillId="0" borderId="1" xfId="0" applyFont="1" applyFill="1" applyBorder="1" applyAlignment="1">
      <alignment vertical="center"/>
    </xf>
    <xf numFmtId="202" fontId="19" fillId="0" borderId="1" xfId="0" applyNumberFormat="1" applyFont="1" applyFill="1" applyBorder="1" applyAlignment="1">
      <alignment horizontal="right" vertical="center" wrapText="1"/>
    </xf>
    <xf numFmtId="0" fontId="21" fillId="0" borderId="0" xfId="0" applyFont="1" applyFill="1" applyBorder="1" applyAlignment="1">
      <alignment vertical="center"/>
    </xf>
    <xf numFmtId="0" fontId="22" fillId="0" borderId="0" xfId="0" applyFont="1" applyFill="1" applyBorder="1" applyAlignment="1">
      <alignment vertical="center"/>
    </xf>
    <xf numFmtId="0" fontId="17" fillId="0" borderId="0" xfId="0" applyFont="1" applyFill="1" applyBorder="1" applyAlignment="1">
      <alignment horizontal="left" vertical="center" wrapText="1"/>
    </xf>
    <xf numFmtId="0" fontId="18" fillId="0" borderId="1" xfId="0" applyFont="1" applyFill="1" applyBorder="1" applyAlignment="1">
      <alignment horizontal="left" vertical="center" wrapText="1"/>
    </xf>
    <xf numFmtId="4" fontId="19" fillId="0" borderId="1" xfId="0" applyNumberFormat="1" applyFont="1" applyFill="1" applyBorder="1" applyAlignment="1">
      <alignment horizontal="right" vertical="center" wrapText="1"/>
    </xf>
    <xf numFmtId="0" fontId="19" fillId="0" borderId="1" xfId="0" applyFont="1" applyFill="1" applyBorder="1" applyAlignment="1">
      <alignment horizontal="left" vertical="center" wrapText="1"/>
    </xf>
    <xf numFmtId="0" fontId="20" fillId="0" borderId="0" xfId="0" applyFont="1" applyFill="1" applyBorder="1" applyAlignment="1">
      <alignment vertical="center" wrapText="1"/>
    </xf>
    <xf numFmtId="0" fontId="17" fillId="0" borderId="0" xfId="0" applyFont="1" applyFill="1" applyBorder="1" applyAlignment="1">
      <alignment vertical="center" wrapText="1"/>
    </xf>
    <xf numFmtId="0" fontId="19" fillId="0" borderId="0" xfId="0" applyFont="1" applyFill="1" applyBorder="1" applyAlignment="1">
      <alignment vertical="center" wrapText="1"/>
    </xf>
    <xf numFmtId="0" fontId="19" fillId="0" borderId="1" xfId="0" applyFont="1" applyFill="1" applyBorder="1" applyAlignment="1">
      <alignment vertical="center" wrapText="1"/>
    </xf>
    <xf numFmtId="4" fontId="19" fillId="0" borderId="1" xfId="0" applyNumberFormat="1" applyFont="1" applyFill="1" applyBorder="1" applyAlignment="1">
      <alignment vertical="center" wrapText="1"/>
    </xf>
    <xf numFmtId="0" fontId="22" fillId="0" borderId="0" xfId="0" applyFont="1" applyFill="1" applyBorder="1" applyAlignment="1">
      <alignment vertical="center" wrapText="1"/>
    </xf>
    <xf numFmtId="0" fontId="17" fillId="0" borderId="0" xfId="0" applyFont="1" applyFill="1" applyBorder="1" applyAlignment="1">
      <alignment horizontal="right" vertical="center" wrapText="1"/>
    </xf>
    <xf numFmtId="0" fontId="11" fillId="0" borderId="0" xfId="0" applyFont="1" applyFill="1" applyBorder="1" applyAlignment="1">
      <alignment vertical="center"/>
    </xf>
    <xf numFmtId="0" fontId="23" fillId="0" borderId="0" xfId="0" applyFont="1" applyFill="1" applyBorder="1" applyAlignment="1">
      <alignment vertical="center"/>
    </xf>
    <xf numFmtId="0" fontId="24" fillId="0" borderId="1" xfId="0" applyFont="1" applyFill="1" applyBorder="1" applyAlignment="1">
      <alignment horizontal="center" vertical="center" wrapText="1"/>
    </xf>
    <xf numFmtId="0" fontId="12" fillId="0" borderId="1" xfId="0" applyFont="1" applyFill="1" applyBorder="1" applyAlignment="1">
      <alignment vertical="center" wrapText="1"/>
    </xf>
    <xf numFmtId="4" fontId="12" fillId="0" borderId="1" xfId="0" applyNumberFormat="1" applyFont="1" applyFill="1" applyBorder="1" applyAlignment="1">
      <alignment vertical="center" wrapText="1"/>
    </xf>
    <xf numFmtId="0" fontId="12" fillId="0" borderId="1" xfId="0" applyFont="1" applyFill="1" applyBorder="1" applyAlignment="1">
      <alignment horizontal="left" vertical="center" wrapText="1"/>
    </xf>
    <xf numFmtId="0" fontId="8" fillId="0" borderId="0" xfId="0" applyFont="1" applyFill="1" applyBorder="1" applyAlignment="1">
      <alignment vertical="center" wrapText="1"/>
    </xf>
    <xf numFmtId="0" fontId="24" fillId="0" borderId="1" xfId="0" applyFont="1" applyFill="1" applyBorder="1" applyAlignment="1">
      <alignment vertical="center" wrapText="1"/>
    </xf>
    <xf numFmtId="0" fontId="12" fillId="0" borderId="1" xfId="0" applyFont="1" applyFill="1" applyBorder="1" applyAlignment="1">
      <alignment horizontal="center" vertical="center" wrapText="1"/>
    </xf>
    <xf numFmtId="202" fontId="12" fillId="0" borderId="1" xfId="0" applyNumberFormat="1" applyFont="1" applyFill="1" applyBorder="1" applyAlignment="1">
      <alignment vertical="center" wrapText="1"/>
    </xf>
    <xf numFmtId="0" fontId="8" fillId="0" borderId="0" xfId="698" applyFill="1" applyAlignment="1"/>
    <xf numFmtId="0" fontId="8" fillId="0" borderId="0" xfId="698" applyAlignment="1"/>
    <xf numFmtId="0" fontId="8" fillId="0" borderId="0" xfId="698" applyAlignment="1">
      <alignment horizontal="right" vertical="center"/>
    </xf>
    <xf numFmtId="0" fontId="11" fillId="0" borderId="0" xfId="753" applyFont="1" applyAlignment="1" applyProtection="1">
      <alignment horizontal="left" vertical="center"/>
    </xf>
    <xf numFmtId="195" fontId="26" fillId="0" borderId="0" xfId="753" applyNumberFormat="1" applyFont="1" applyAlignment="1">
      <alignment horizontal="right" vertical="center"/>
    </xf>
    <xf numFmtId="0" fontId="26" fillId="0" borderId="0" xfId="753" applyFont="1" applyAlignment="1">
      <alignment horizontal="right" vertical="center"/>
    </xf>
    <xf numFmtId="201" fontId="26" fillId="0" borderId="0" xfId="753" applyNumberFormat="1" applyFont="1" applyFill="1" applyBorder="1" applyAlignment="1" applyProtection="1">
      <alignment horizontal="right" vertical="center"/>
    </xf>
    <xf numFmtId="2" fontId="24" fillId="0" borderId="1" xfId="752" applyNumberFormat="1" applyFont="1" applyFill="1" applyBorder="1" applyAlignment="1" applyProtection="1">
      <alignment horizontal="center" vertical="center" wrapText="1"/>
    </xf>
    <xf numFmtId="182" fontId="24" fillId="0" borderId="1" xfId="964" applyNumberFormat="1" applyFont="1" applyBorder="1" applyAlignment="1">
      <alignment horizontal="center" vertical="center" wrapText="1"/>
    </xf>
    <xf numFmtId="49" fontId="24" fillId="0" borderId="1" xfId="754" applyNumberFormat="1" applyFont="1" applyFill="1" applyBorder="1" applyAlignment="1" applyProtection="1">
      <alignment horizontal="left" vertical="center"/>
    </xf>
    <xf numFmtId="197" fontId="24" fillId="0" borderId="1" xfId="885" applyNumberFormat="1" applyFont="1" applyFill="1" applyBorder="1" applyAlignment="1">
      <alignment horizontal="right" vertical="center" wrapText="1"/>
    </xf>
    <xf numFmtId="197" fontId="24" fillId="0" borderId="1" xfId="16" applyNumberFormat="1" applyFont="1" applyFill="1" applyBorder="1" applyAlignment="1" applyProtection="1">
      <alignment horizontal="right" vertical="center" wrapText="1"/>
    </xf>
    <xf numFmtId="181" fontId="24" fillId="0" borderId="1" xfId="23" applyNumberFormat="1" applyFont="1" applyFill="1" applyBorder="1" applyAlignment="1">
      <alignment horizontal="right" vertical="center" wrapText="1"/>
    </xf>
    <xf numFmtId="49" fontId="12" fillId="0" borderId="1" xfId="754" applyNumberFormat="1" applyFont="1" applyFill="1" applyBorder="1" applyAlignment="1" applyProtection="1">
      <alignment horizontal="left" vertical="center"/>
    </xf>
    <xf numFmtId="197" fontId="12" fillId="0" borderId="1" xfId="885" applyNumberFormat="1" applyFont="1" applyFill="1" applyBorder="1" applyAlignment="1">
      <alignment horizontal="right" vertical="center" wrapText="1"/>
    </xf>
    <xf numFmtId="197" fontId="12" fillId="0" borderId="1" xfId="16" applyNumberFormat="1" applyFont="1" applyFill="1" applyBorder="1" applyAlignment="1" applyProtection="1">
      <alignment vertical="center" wrapText="1"/>
    </xf>
    <xf numFmtId="181" fontId="12" fillId="0" borderId="1" xfId="786" applyNumberFormat="1" applyFont="1" applyFill="1" applyBorder="1" applyAlignment="1">
      <alignment horizontal="right" vertical="center" wrapText="1"/>
    </xf>
    <xf numFmtId="181" fontId="24" fillId="0" borderId="1" xfId="786" applyNumberFormat="1" applyFont="1" applyFill="1" applyBorder="1" applyAlignment="1">
      <alignment horizontal="right" vertical="center" wrapText="1"/>
    </xf>
    <xf numFmtId="197" fontId="12" fillId="0" borderId="1" xfId="16" applyNumberFormat="1" applyFont="1" applyFill="1" applyBorder="1" applyAlignment="1" applyProtection="1">
      <alignment horizontal="right" vertical="center" wrapText="1"/>
    </xf>
    <xf numFmtId="197" fontId="24" fillId="0" borderId="1" xfId="16" applyNumberFormat="1" applyFont="1" applyFill="1" applyBorder="1" applyAlignment="1">
      <alignment horizontal="center" vertical="center" wrapText="1"/>
    </xf>
    <xf numFmtId="189" fontId="24" fillId="0" borderId="1" xfId="16" applyNumberFormat="1" applyFont="1" applyFill="1" applyBorder="1" applyAlignment="1">
      <alignment horizontal="right" vertical="center" wrapText="1"/>
    </xf>
    <xf numFmtId="197" fontId="12" fillId="0" borderId="1" xfId="16" applyNumberFormat="1" applyFont="1" applyFill="1" applyBorder="1" applyAlignment="1">
      <alignment horizontal="center" vertical="center" wrapText="1"/>
    </xf>
    <xf numFmtId="189" fontId="12" fillId="0" borderId="1" xfId="16" applyNumberFormat="1" applyFont="1" applyFill="1" applyBorder="1" applyAlignment="1">
      <alignment horizontal="right" vertical="center" wrapText="1"/>
    </xf>
    <xf numFmtId="0" fontId="24" fillId="0" borderId="1" xfId="16" applyNumberFormat="1" applyFont="1" applyFill="1" applyBorder="1" applyAlignment="1">
      <alignment horizontal="right" vertical="center" wrapText="1"/>
    </xf>
    <xf numFmtId="0" fontId="12" fillId="0" borderId="1" xfId="16" applyNumberFormat="1" applyFont="1" applyFill="1" applyBorder="1" applyAlignment="1">
      <alignment horizontal="right" vertical="center" wrapText="1"/>
    </xf>
    <xf numFmtId="3" fontId="24" fillId="0" borderId="1" xfId="16" applyNumberFormat="1" applyFont="1" applyFill="1" applyBorder="1" applyAlignment="1">
      <alignment horizontal="right" vertical="center" wrapText="1"/>
    </xf>
    <xf numFmtId="3" fontId="12" fillId="0" borderId="1" xfId="16" applyNumberFormat="1" applyFont="1" applyFill="1" applyBorder="1" applyAlignment="1">
      <alignment horizontal="right" vertical="center" wrapText="1"/>
    </xf>
    <xf numFmtId="197" fontId="12" fillId="3" borderId="1" xfId="16" applyNumberFormat="1" applyFont="1" applyFill="1" applyBorder="1" applyAlignment="1" applyProtection="1">
      <alignment horizontal="right" vertical="center" wrapText="1"/>
    </xf>
    <xf numFmtId="49" fontId="24" fillId="0" borderId="1" xfId="714" applyNumberFormat="1" applyFont="1" applyFill="1" applyBorder="1" applyAlignment="1" applyProtection="1">
      <alignment horizontal="distributed" vertical="center"/>
    </xf>
    <xf numFmtId="181" fontId="24" fillId="0" borderId="1" xfId="0" applyNumberFormat="1" applyFont="1" applyBorder="1" applyAlignment="1">
      <alignment horizontal="right" vertical="center" wrapText="1"/>
    </xf>
    <xf numFmtId="181" fontId="12" fillId="0" borderId="1" xfId="0" applyNumberFormat="1" applyFont="1" applyBorder="1" applyAlignment="1">
      <alignment horizontal="right" vertical="center" wrapText="1"/>
    </xf>
    <xf numFmtId="197" fontId="24" fillId="0" borderId="1" xfId="16" applyNumberFormat="1" applyFont="1" applyFill="1" applyBorder="1" applyAlignment="1">
      <alignment horizontal="right" vertical="center" wrapText="1"/>
    </xf>
    <xf numFmtId="49" fontId="24" fillId="0" borderId="1" xfId="714" applyNumberFormat="1" applyFont="1" applyFill="1" applyBorder="1" applyAlignment="1" applyProtection="1">
      <alignment horizontal="left" vertical="center"/>
    </xf>
    <xf numFmtId="197" fontId="8" fillId="0" borderId="0" xfId="698" applyNumberFormat="1" applyAlignment="1">
      <alignment horizontal="right" vertical="center"/>
    </xf>
    <xf numFmtId="0" fontId="8" fillId="0" borderId="0" xfId="498" applyFill="1" applyAlignment="1"/>
    <xf numFmtId="0" fontId="8" fillId="0" borderId="0" xfId="498" applyAlignment="1"/>
    <xf numFmtId="0" fontId="12" fillId="0" borderId="0" xfId="498" applyFont="1" applyFill="1" applyAlignment="1" applyProtection="1">
      <alignment horizontal="left" vertical="center"/>
    </xf>
    <xf numFmtId="195" fontId="12" fillId="0" borderId="0" xfId="498" applyNumberFormat="1" applyFont="1" applyFill="1" applyAlignment="1" applyProtection="1">
      <alignment horizontal="right"/>
    </xf>
    <xf numFmtId="0" fontId="27" fillId="0" borderId="0" xfId="498" applyFont="1" applyFill="1" applyAlignment="1">
      <alignment vertical="center"/>
    </xf>
    <xf numFmtId="0" fontId="12" fillId="0" borderId="0" xfId="498" applyFont="1" applyFill="1" applyAlignment="1">
      <alignment horizontal="right" vertical="center"/>
    </xf>
    <xf numFmtId="0" fontId="24" fillId="0" borderId="1" xfId="498" applyNumberFormat="1" applyFont="1" applyFill="1" applyBorder="1" applyAlignment="1" applyProtection="1">
      <alignment horizontal="center" vertical="center"/>
    </xf>
    <xf numFmtId="49" fontId="24" fillId="0" borderId="1" xfId="299" applyNumberFormat="1" applyFont="1" applyFill="1" applyBorder="1" applyAlignment="1" applyProtection="1">
      <alignment vertical="center"/>
    </xf>
    <xf numFmtId="197" fontId="24" fillId="0" borderId="1" xfId="674" applyNumberFormat="1" applyFont="1" applyFill="1" applyBorder="1" applyAlignment="1">
      <alignment horizontal="right" vertical="center" wrapText="1"/>
    </xf>
    <xf numFmtId="49" fontId="12" fillId="0" borderId="1" xfId="299" applyNumberFormat="1" applyFont="1" applyFill="1" applyBorder="1" applyAlignment="1" applyProtection="1">
      <alignment vertical="center"/>
    </xf>
    <xf numFmtId="197" fontId="12" fillId="0" borderId="1" xfId="674" applyNumberFormat="1" applyFont="1" applyFill="1" applyBorder="1" applyAlignment="1">
      <alignment horizontal="right" vertical="center" wrapText="1"/>
    </xf>
    <xf numFmtId="181" fontId="12" fillId="0" borderId="1" xfId="23" applyNumberFormat="1" applyFont="1" applyFill="1" applyBorder="1" applyAlignment="1" applyProtection="1">
      <alignment horizontal="right" vertical="center" wrapText="1"/>
    </xf>
    <xf numFmtId="49" fontId="24" fillId="0" borderId="1" xfId="299" applyNumberFormat="1" applyFont="1" applyFill="1" applyBorder="1" applyAlignment="1" applyProtection="1">
      <alignment vertical="center" wrapText="1"/>
    </xf>
    <xf numFmtId="181" fontId="24" fillId="0" borderId="1" xfId="23" applyNumberFormat="1" applyFont="1" applyFill="1" applyBorder="1" applyAlignment="1" applyProtection="1">
      <alignment horizontal="right" vertical="center" wrapText="1"/>
    </xf>
    <xf numFmtId="197" fontId="12" fillId="0" borderId="1" xfId="16" applyNumberFormat="1" applyFont="1" applyFill="1" applyBorder="1" applyAlignment="1">
      <alignment horizontal="right" vertical="center" wrapText="1"/>
    </xf>
    <xf numFmtId="181" fontId="12" fillId="0" borderId="1" xfId="23" applyNumberFormat="1" applyFont="1" applyFill="1" applyBorder="1" applyAlignment="1">
      <alignment horizontal="right" vertical="center" wrapText="1"/>
    </xf>
    <xf numFmtId="186" fontId="8" fillId="0" borderId="1" xfId="0" applyNumberFormat="1" applyFont="1" applyFill="1" applyBorder="1" applyAlignment="1">
      <alignment horizontal="right" vertical="center"/>
    </xf>
    <xf numFmtId="181" fontId="12" fillId="3" borderId="1" xfId="23" applyNumberFormat="1" applyFont="1" applyFill="1" applyBorder="1" applyAlignment="1" applyProtection="1">
      <alignment horizontal="right" vertical="center" wrapText="1"/>
    </xf>
    <xf numFmtId="181" fontId="3" fillId="0" borderId="1" xfId="23" applyNumberFormat="1" applyFont="1" applyFill="1" applyBorder="1" applyAlignment="1" applyProtection="1">
      <alignment horizontal="right" vertical="center" wrapText="1"/>
    </xf>
    <xf numFmtId="197" fontId="8" fillId="0" borderId="0" xfId="498" applyNumberFormat="1" applyAlignment="1"/>
    <xf numFmtId="0" fontId="8" fillId="0" borderId="0" xfId="735" applyFill="1" applyAlignment="1"/>
    <xf numFmtId="0" fontId="8" fillId="0" borderId="0" xfId="735" applyAlignment="1"/>
    <xf numFmtId="0" fontId="11" fillId="0" borderId="0" xfId="512" applyFont="1" applyAlignment="1" applyProtection="1">
      <alignment horizontal="left" vertical="center"/>
    </xf>
    <xf numFmtId="0" fontId="26" fillId="0" borderId="0" xfId="512" applyFont="1" applyAlignment="1"/>
    <xf numFmtId="178" fontId="26" fillId="0" borderId="0" xfId="512" applyNumberFormat="1" applyFont="1" applyAlignment="1"/>
    <xf numFmtId="201" fontId="28" fillId="0" borderId="0" xfId="512" applyNumberFormat="1" applyFont="1" applyFill="1" applyBorder="1" applyAlignment="1" applyProtection="1">
      <alignment horizontal="right" vertical="center"/>
    </xf>
    <xf numFmtId="181" fontId="12" fillId="0" borderId="1" xfId="753" applyNumberFormat="1" applyFont="1" applyFill="1" applyBorder="1" applyAlignment="1" applyProtection="1">
      <alignment horizontal="right" vertical="center" wrapText="1"/>
    </xf>
    <xf numFmtId="49" fontId="24" fillId="0" borderId="1" xfId="754" applyNumberFormat="1" applyFont="1" applyFill="1" applyBorder="1" applyAlignment="1" applyProtection="1">
      <alignment horizontal="left" vertical="center" wrapText="1"/>
    </xf>
    <xf numFmtId="181" fontId="24" fillId="0" borderId="1" xfId="753" applyNumberFormat="1" applyFont="1" applyFill="1" applyBorder="1" applyAlignment="1" applyProtection="1">
      <alignment horizontal="right" vertical="center" wrapText="1"/>
    </xf>
    <xf numFmtId="197" fontId="28" fillId="0" borderId="1" xfId="16" applyNumberFormat="1" applyFont="1" applyFill="1" applyBorder="1" applyAlignment="1" applyProtection="1">
      <alignment vertical="center" wrapText="1"/>
    </xf>
    <xf numFmtId="49" fontId="24" fillId="0" borderId="1" xfId="714" applyNumberFormat="1" applyFont="1" applyFill="1" applyBorder="1" applyAlignment="1" applyProtection="1">
      <alignment horizontal="left" vertical="center" wrapText="1"/>
    </xf>
    <xf numFmtId="197" fontId="8" fillId="0" borderId="0" xfId="735" applyNumberFormat="1" applyAlignment="1"/>
    <xf numFmtId="0" fontId="8" fillId="0" borderId="0" xfId="735" applyAlignment="1">
      <alignment vertical="center"/>
    </xf>
    <xf numFmtId="0" fontId="12" fillId="0" borderId="0" xfId="735" applyFont="1" applyFill="1" applyAlignment="1" applyProtection="1">
      <alignment horizontal="left" vertical="center"/>
    </xf>
    <xf numFmtId="4" fontId="12" fillId="0" borderId="0" xfId="735" applyNumberFormat="1" applyFont="1" applyFill="1" applyAlignment="1" applyProtection="1">
      <alignment horizontal="right" vertical="center"/>
    </xf>
    <xf numFmtId="178" fontId="27" fillId="0" borderId="0" xfId="735" applyNumberFormat="1" applyFont="1" applyFill="1" applyAlignment="1">
      <alignment vertical="center"/>
    </xf>
    <xf numFmtId="0" fontId="12" fillId="0" borderId="0" xfId="735" applyFont="1" applyFill="1" applyAlignment="1">
      <alignment horizontal="right" vertical="center"/>
    </xf>
    <xf numFmtId="0" fontId="24" fillId="0" borderId="1" xfId="733" applyNumberFormat="1" applyFont="1" applyFill="1" applyBorder="1" applyAlignment="1" applyProtection="1">
      <alignment horizontal="center" vertical="center"/>
    </xf>
    <xf numFmtId="49" fontId="24" fillId="0" borderId="1" xfId="736" applyNumberFormat="1" applyFont="1" applyFill="1" applyBorder="1" applyAlignment="1" applyProtection="1">
      <alignment vertical="center"/>
    </xf>
    <xf numFmtId="197" fontId="24" fillId="0" borderId="1" xfId="906" applyNumberFormat="1" applyFont="1" applyBorder="1" applyAlignment="1">
      <alignment horizontal="right" vertical="center" wrapText="1"/>
    </xf>
    <xf numFmtId="197" fontId="24" fillId="0" borderId="1" xfId="674" applyNumberFormat="1" applyFont="1" applyBorder="1" applyAlignment="1">
      <alignment horizontal="right" vertical="center" wrapText="1"/>
    </xf>
    <xf numFmtId="49" fontId="12" fillId="0" borderId="1" xfId="736" applyNumberFormat="1" applyFont="1" applyFill="1" applyBorder="1" applyAlignment="1" applyProtection="1">
      <alignment vertical="center"/>
    </xf>
    <xf numFmtId="197" fontId="12" fillId="0" borderId="1" xfId="906" applyNumberFormat="1" applyFont="1" applyBorder="1" applyAlignment="1">
      <alignment horizontal="right" vertical="center" wrapText="1"/>
    </xf>
    <xf numFmtId="197" fontId="12" fillId="0" borderId="1" xfId="674" applyNumberFormat="1" applyFont="1" applyBorder="1" applyAlignment="1">
      <alignment horizontal="right" vertical="center" wrapText="1"/>
    </xf>
    <xf numFmtId="197" fontId="24" fillId="0" borderId="1" xfId="906" applyNumberFormat="1" applyFont="1" applyFill="1" applyBorder="1" applyAlignment="1">
      <alignment horizontal="right" vertical="center" wrapText="1"/>
    </xf>
    <xf numFmtId="197" fontId="12" fillId="3" borderId="1" xfId="674" applyNumberFormat="1" applyFont="1" applyFill="1" applyBorder="1" applyAlignment="1">
      <alignment horizontal="right" vertical="center" wrapText="1"/>
    </xf>
    <xf numFmtId="49" fontId="24" fillId="0" borderId="1" xfId="714" applyNumberFormat="1" applyFont="1" applyFill="1" applyBorder="1" applyAlignment="1" applyProtection="1">
      <alignment vertical="center"/>
    </xf>
    <xf numFmtId="0" fontId="8" fillId="0" borderId="0" xfId="964">
      <alignment vertical="center"/>
    </xf>
    <xf numFmtId="0" fontId="7" fillId="0" borderId="0" xfId="964" applyFont="1" applyAlignment="1">
      <alignment horizontal="center" vertical="center" wrapText="1"/>
    </xf>
    <xf numFmtId="0" fontId="8" fillId="0" borderId="0" xfId="964" applyFill="1">
      <alignment vertical="center"/>
    </xf>
    <xf numFmtId="0" fontId="1" fillId="0" borderId="0" xfId="0" applyFont="1" applyFill="1" applyAlignment="1">
      <alignment vertical="center"/>
    </xf>
    <xf numFmtId="0" fontId="11" fillId="0" borderId="0" xfId="787" applyFont="1" applyBorder="1" applyAlignment="1">
      <alignment horizontal="left" vertical="center" wrapText="1"/>
    </xf>
    <xf numFmtId="0" fontId="11" fillId="0" borderId="0" xfId="0" applyFont="1" applyFill="1" applyAlignment="1">
      <alignment horizontal="right"/>
    </xf>
    <xf numFmtId="0" fontId="24" fillId="0" borderId="1" xfId="968" applyFont="1" applyBorder="1" applyAlignment="1">
      <alignment horizontal="center" vertical="center"/>
    </xf>
    <xf numFmtId="49" fontId="24" fillId="0" borderId="1" xfId="0" applyNumberFormat="1" applyFont="1" applyFill="1" applyBorder="1" applyAlignment="1" applyProtection="1">
      <alignment vertical="center" wrapText="1"/>
    </xf>
    <xf numFmtId="197" fontId="12" fillId="0" borderId="1" xfId="16" applyNumberFormat="1" applyFont="1" applyBorder="1" applyAlignment="1">
      <alignment horizontal="right" vertical="center" wrapText="1"/>
    </xf>
    <xf numFmtId="0" fontId="12" fillId="0" borderId="1" xfId="465" applyNumberFormat="1"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10" fillId="0" borderId="1" xfId="0" applyFont="1" applyFill="1" applyBorder="1" applyAlignment="1">
      <alignment horizontal="center" vertical="center"/>
    </xf>
    <xf numFmtId="0" fontId="31" fillId="0" borderId="1" xfId="964" applyFont="1" applyFill="1" applyBorder="1">
      <alignment vertical="center"/>
    </xf>
    <xf numFmtId="0" fontId="11" fillId="0" borderId="0" xfId="786" applyFont="1" applyAlignment="1">
      <alignment horizontal="left" vertical="center" wrapText="1"/>
    </xf>
    <xf numFmtId="0" fontId="11" fillId="0" borderId="0" xfId="786" applyFont="1" applyFill="1" applyAlignment="1">
      <alignment horizontal="left" vertical="center" wrapText="1"/>
    </xf>
    <xf numFmtId="182" fontId="12" fillId="0" borderId="0" xfId="966" applyNumberFormat="1" applyFont="1" applyBorder="1" applyAlignment="1">
      <alignment horizontal="right" vertical="center"/>
    </xf>
    <xf numFmtId="0" fontId="24" fillId="0" borderId="1" xfId="966" applyFont="1" applyBorder="1" applyAlignment="1">
      <alignment horizontal="center" vertical="center"/>
    </xf>
    <xf numFmtId="197" fontId="24" fillId="0" borderId="1" xfId="964" applyNumberFormat="1" applyFont="1" applyFill="1" applyBorder="1" applyAlignment="1">
      <alignment horizontal="right" vertical="center" wrapText="1"/>
    </xf>
    <xf numFmtId="197" fontId="12" fillId="0" borderId="1" xfId="964" applyNumberFormat="1" applyFont="1" applyFill="1" applyBorder="1" applyAlignment="1">
      <alignment horizontal="right" vertical="center" wrapText="1"/>
    </xf>
    <xf numFmtId="181" fontId="12" fillId="0" borderId="1" xfId="964" applyNumberFormat="1" applyFont="1" applyBorder="1" applyAlignment="1">
      <alignment horizontal="right" vertical="center" wrapText="1"/>
    </xf>
    <xf numFmtId="181" fontId="24" fillId="0" borderId="1" xfId="964" applyNumberFormat="1" applyFont="1" applyBorder="1" applyAlignment="1">
      <alignment horizontal="right" vertical="center" wrapText="1"/>
    </xf>
    <xf numFmtId="49" fontId="12" fillId="0" borderId="1" xfId="0" applyNumberFormat="1" applyFont="1" applyFill="1" applyBorder="1" applyAlignment="1" applyProtection="1">
      <alignment vertical="center" wrapText="1"/>
    </xf>
    <xf numFmtId="0" fontId="24" fillId="3" borderId="1" xfId="964" applyFont="1" applyFill="1" applyBorder="1" applyAlignment="1">
      <alignment horizontal="distributed" vertical="center" wrapText="1"/>
    </xf>
    <xf numFmtId="0" fontId="24" fillId="0" borderId="1" xfId="465" applyNumberFormat="1" applyFont="1" applyFill="1" applyBorder="1" applyAlignment="1">
      <alignment horizontal="left" vertical="center" wrapText="1"/>
    </xf>
    <xf numFmtId="0" fontId="12" fillId="0" borderId="1" xfId="465" applyNumberFormat="1" applyFont="1" applyFill="1" applyBorder="1" applyAlignment="1">
      <alignment horizontal="left" vertical="center" wrapText="1" indent="1"/>
    </xf>
    <xf numFmtId="197" fontId="11" fillId="0" borderId="1" xfId="0" applyNumberFormat="1" applyFont="1" applyFill="1" applyBorder="1" applyAlignment="1">
      <alignment horizontal="right" vertical="center" wrapText="1"/>
    </xf>
    <xf numFmtId="0" fontId="24" fillId="3" borderId="1" xfId="964" applyFont="1" applyFill="1" applyBorder="1" applyAlignment="1">
      <alignment horizontal="left" vertical="center" wrapText="1"/>
    </xf>
    <xf numFmtId="197" fontId="10" fillId="0" borderId="1" xfId="0" applyNumberFormat="1" applyFont="1" applyFill="1" applyBorder="1" applyAlignment="1">
      <alignment horizontal="right" vertical="center" wrapText="1"/>
    </xf>
    <xf numFmtId="41" fontId="0" fillId="0" borderId="0" xfId="0" applyNumberFormat="1" applyAlignment="1"/>
    <xf numFmtId="197" fontId="0" fillId="0" borderId="0" xfId="0" applyNumberFormat="1" applyAlignment="1"/>
    <xf numFmtId="0" fontId="8" fillId="0" borderId="0" xfId="465" applyAlignment="1"/>
    <xf numFmtId="0" fontId="32" fillId="2" borderId="0" xfId="465" applyFont="1" applyFill="1" applyAlignment="1"/>
    <xf numFmtId="0" fontId="34" fillId="2" borderId="0" xfId="786" applyFont="1" applyFill="1" applyAlignment="1">
      <alignment horizontal="left" vertical="center" wrapText="1"/>
    </xf>
    <xf numFmtId="0" fontId="12" fillId="0" borderId="0" xfId="465" applyFont="1" applyAlignment="1">
      <alignment horizontal="right" vertical="center"/>
    </xf>
    <xf numFmtId="0" fontId="24" fillId="0" borderId="1" xfId="465" applyFont="1" applyFill="1" applyBorder="1" applyAlignment="1">
      <alignment horizontal="center" vertical="center" wrapText="1"/>
    </xf>
    <xf numFmtId="182" fontId="24" fillId="2" borderId="1" xfId="964" applyNumberFormat="1" applyFont="1" applyFill="1" applyBorder="1" applyAlignment="1">
      <alignment horizontal="center" vertical="center" wrapText="1"/>
    </xf>
    <xf numFmtId="197" fontId="35" fillId="2" borderId="1" xfId="16" applyNumberFormat="1" applyFont="1" applyFill="1" applyBorder="1" applyAlignment="1">
      <alignment horizontal="right" vertical="center" wrapText="1"/>
    </xf>
    <xf numFmtId="49" fontId="12" fillId="2" borderId="1" xfId="0" applyNumberFormat="1" applyFont="1" applyFill="1" applyBorder="1" applyAlignment="1" applyProtection="1">
      <alignment vertical="center" wrapText="1"/>
    </xf>
    <xf numFmtId="0" fontId="28" fillId="2" borderId="1" xfId="0" applyFont="1" applyFill="1" applyBorder="1" applyAlignment="1" applyProtection="1">
      <alignment horizontal="right" vertical="center"/>
      <protection locked="0"/>
    </xf>
    <xf numFmtId="181" fontId="10" fillId="0" borderId="1" xfId="786" applyNumberFormat="1" applyFont="1" applyFill="1" applyBorder="1" applyAlignment="1">
      <alignment horizontal="right" vertical="center" wrapText="1"/>
    </xf>
    <xf numFmtId="181" fontId="11" fillId="0" borderId="1" xfId="0" applyNumberFormat="1" applyFont="1" applyBorder="1" applyAlignment="1">
      <alignment horizontal="right" vertical="center" wrapText="1"/>
    </xf>
    <xf numFmtId="0" fontId="28" fillId="2" borderId="1" xfId="0" applyNumberFormat="1" applyFont="1" applyFill="1" applyBorder="1" applyAlignment="1" applyProtection="1">
      <alignment horizontal="right" vertical="center"/>
    </xf>
    <xf numFmtId="181" fontId="11" fillId="0" borderId="1" xfId="786" applyNumberFormat="1" applyFont="1" applyFill="1" applyBorder="1" applyAlignment="1">
      <alignment horizontal="right" vertical="center" wrapText="1"/>
    </xf>
    <xf numFmtId="3" fontId="28" fillId="2" borderId="1" xfId="0" applyNumberFormat="1" applyFont="1" applyFill="1" applyBorder="1" applyAlignment="1" applyProtection="1">
      <alignment horizontal="right" vertical="center" wrapText="1"/>
      <protection locked="0"/>
    </xf>
    <xf numFmtId="4" fontId="36" fillId="2" borderId="1" xfId="1281" applyNumberFormat="1" applyFont="1" applyFill="1" applyBorder="1" applyAlignment="1" applyProtection="1">
      <alignment horizontal="right" vertical="center"/>
    </xf>
    <xf numFmtId="4" fontId="37" fillId="2" borderId="1" xfId="1281" applyNumberFormat="1" applyFont="1" applyFill="1" applyBorder="1" applyAlignment="1" applyProtection="1">
      <alignment horizontal="right" vertical="center"/>
    </xf>
    <xf numFmtId="197" fontId="24" fillId="0" borderId="1" xfId="786" applyNumberFormat="1" applyFont="1" applyFill="1" applyBorder="1" applyAlignment="1">
      <alignment horizontal="right" vertical="center" wrapText="1"/>
    </xf>
    <xf numFmtId="197" fontId="24" fillId="2" borderId="1" xfId="786" applyNumberFormat="1" applyFont="1" applyFill="1" applyBorder="1" applyAlignment="1">
      <alignment horizontal="right" vertical="center" wrapText="1"/>
    </xf>
    <xf numFmtId="197" fontId="12" fillId="0" borderId="1" xfId="786" applyNumberFormat="1" applyFont="1" applyFill="1" applyBorder="1" applyAlignment="1">
      <alignment horizontal="right" vertical="center" wrapText="1"/>
    </xf>
    <xf numFmtId="197" fontId="12" fillId="2" borderId="1" xfId="786" applyNumberFormat="1" applyFont="1" applyFill="1" applyBorder="1" applyAlignment="1">
      <alignment horizontal="right" vertical="center" wrapText="1"/>
    </xf>
    <xf numFmtId="197" fontId="24" fillId="2" borderId="1" xfId="964" applyNumberFormat="1" applyFont="1" applyFill="1" applyBorder="1" applyAlignment="1">
      <alignment horizontal="right" vertical="center" wrapText="1"/>
    </xf>
    <xf numFmtId="197" fontId="12" fillId="2" borderId="1" xfId="964" applyNumberFormat="1" applyFont="1" applyFill="1" applyBorder="1" applyAlignment="1">
      <alignment horizontal="right" vertical="center" wrapText="1"/>
    </xf>
    <xf numFmtId="197" fontId="12" fillId="2" borderId="1" xfId="1161" applyNumberFormat="1" applyFont="1" applyFill="1" applyBorder="1" applyAlignment="1">
      <alignment horizontal="right" vertical="center" wrapText="1"/>
    </xf>
    <xf numFmtId="197" fontId="24" fillId="2" borderId="1" xfId="1161" applyNumberFormat="1" applyFont="1" applyFill="1" applyBorder="1" applyAlignment="1">
      <alignment horizontal="right" vertical="center" wrapText="1"/>
    </xf>
    <xf numFmtId="181" fontId="10" fillId="0" borderId="1" xfId="0" applyNumberFormat="1" applyFont="1" applyBorder="1" applyAlignment="1">
      <alignment horizontal="right" vertical="center" wrapText="1"/>
    </xf>
    <xf numFmtId="0" fontId="10" fillId="0" borderId="1" xfId="0" applyFont="1" applyBorder="1" applyAlignment="1">
      <alignment horizontal="distributed" vertical="center" wrapText="1"/>
    </xf>
    <xf numFmtId="197" fontId="24" fillId="2" borderId="1" xfId="16" applyNumberFormat="1" applyFont="1" applyFill="1" applyBorder="1" applyAlignment="1">
      <alignment horizontal="right" vertical="center" wrapText="1"/>
    </xf>
    <xf numFmtId="49" fontId="24" fillId="0" borderId="1" xfId="0" applyNumberFormat="1" applyFont="1" applyFill="1" applyBorder="1" applyAlignment="1" applyProtection="1">
      <alignment horizontal="center" vertical="center" wrapText="1"/>
    </xf>
    <xf numFmtId="49" fontId="24" fillId="0" borderId="1" xfId="0" applyNumberFormat="1" applyFont="1" applyFill="1" applyBorder="1" applyAlignment="1" applyProtection="1">
      <alignment horizontal="left" vertical="center" wrapText="1"/>
    </xf>
    <xf numFmtId="197" fontId="24" fillId="0" borderId="1" xfId="0" applyNumberFormat="1" applyFont="1" applyFill="1" applyBorder="1" applyAlignment="1">
      <alignment horizontal="right" vertical="center" wrapText="1"/>
    </xf>
    <xf numFmtId="41" fontId="8" fillId="0" borderId="0" xfId="465" applyNumberFormat="1" applyAlignment="1"/>
    <xf numFmtId="197" fontId="8" fillId="0" borderId="0" xfId="465" applyNumberFormat="1" applyAlignment="1"/>
    <xf numFmtId="0" fontId="12" fillId="0" borderId="0" xfId="465" applyFont="1" applyAlignment="1"/>
    <xf numFmtId="0" fontId="8" fillId="0" borderId="0" xfId="465" applyFill="1" applyAlignment="1"/>
    <xf numFmtId="0" fontId="11" fillId="3" borderId="0" xfId="786" applyFont="1" applyFill="1" applyAlignment="1">
      <alignment horizontal="left" vertical="center" wrapText="1"/>
    </xf>
    <xf numFmtId="0" fontId="12" fillId="3" borderId="0" xfId="465" applyFont="1" applyFill="1" applyAlignment="1">
      <alignment horizontal="right" vertical="center"/>
    </xf>
    <xf numFmtId="0" fontId="24" fillId="3" borderId="1" xfId="966" applyFont="1" applyFill="1" applyBorder="1" applyAlignment="1">
      <alignment horizontal="distributed" vertical="center" wrapText="1" indent="3"/>
    </xf>
    <xf numFmtId="41" fontId="10" fillId="0" borderId="1" xfId="0" applyNumberFormat="1" applyFont="1" applyBorder="1" applyAlignment="1">
      <alignment horizontal="right" vertical="center" wrapText="1"/>
    </xf>
    <xf numFmtId="41" fontId="12" fillId="0" borderId="1" xfId="964" applyNumberFormat="1" applyFont="1" applyBorder="1" applyAlignment="1">
      <alignment horizontal="right" vertical="center" wrapText="1"/>
    </xf>
    <xf numFmtId="41" fontId="24" fillId="0" borderId="1" xfId="964" applyNumberFormat="1" applyFont="1" applyBorder="1" applyAlignment="1">
      <alignment horizontal="right" vertical="center" wrapText="1"/>
    </xf>
    <xf numFmtId="0" fontId="12" fillId="0" borderId="1" xfId="691" applyNumberFormat="1" applyFont="1" applyFill="1" applyBorder="1" applyAlignment="1">
      <alignment horizontal="left" vertical="center" wrapText="1"/>
    </xf>
    <xf numFmtId="0" fontId="24" fillId="0" borderId="1" xfId="966" applyFont="1" applyFill="1" applyBorder="1" applyAlignment="1">
      <alignment horizontal="left" vertical="center" wrapText="1"/>
    </xf>
    <xf numFmtId="0" fontId="12" fillId="0" borderId="1" xfId="691" applyNumberFormat="1" applyFont="1" applyFill="1" applyBorder="1" applyAlignment="1">
      <alignment horizontal="left" vertical="center" wrapText="1" indent="2"/>
    </xf>
    <xf numFmtId="0" fontId="12" fillId="0" borderId="1" xfId="691" applyNumberFormat="1" applyFont="1" applyFill="1" applyBorder="1" applyAlignment="1">
      <alignment horizontal="left" vertical="center" wrapText="1" indent="1"/>
    </xf>
    <xf numFmtId="41" fontId="12" fillId="0" borderId="1" xfId="964" applyNumberFormat="1" applyFont="1" applyFill="1" applyBorder="1" applyAlignment="1">
      <alignment horizontal="right" vertical="center" wrapText="1"/>
    </xf>
    <xf numFmtId="0" fontId="24" fillId="0" borderId="1" xfId="691" applyNumberFormat="1" applyFont="1" applyFill="1" applyBorder="1" applyAlignment="1">
      <alignment horizontal="left" vertical="center" wrapText="1"/>
    </xf>
    <xf numFmtId="41" fontId="24" fillId="0" borderId="1" xfId="964" applyNumberFormat="1" applyFont="1" applyFill="1" applyBorder="1" applyAlignment="1">
      <alignment horizontal="right" vertical="center" wrapText="1"/>
    </xf>
    <xf numFmtId="41" fontId="24" fillId="3" borderId="1" xfId="964" applyNumberFormat="1" applyFont="1" applyFill="1" applyBorder="1" applyAlignment="1">
      <alignment horizontal="right" vertical="center" wrapText="1"/>
    </xf>
    <xf numFmtId="41" fontId="8" fillId="0" borderId="0" xfId="465" applyNumberFormat="1" applyFill="1" applyAlignment="1"/>
    <xf numFmtId="201" fontId="12" fillId="0" borderId="0" xfId="698" applyNumberFormat="1" applyFont="1" applyFill="1" applyBorder="1" applyAlignment="1" applyProtection="1">
      <alignment horizontal="left" vertical="center"/>
    </xf>
    <xf numFmtId="0" fontId="12" fillId="0" borderId="0" xfId="465" applyFont="1" applyFill="1" applyBorder="1" applyAlignment="1">
      <alignment vertical="center"/>
    </xf>
    <xf numFmtId="0" fontId="12" fillId="0" borderId="0" xfId="465" applyFont="1" applyFill="1" applyAlignment="1">
      <alignment vertical="center"/>
    </xf>
    <xf numFmtId="201" fontId="26" fillId="0" borderId="0" xfId="698" applyNumberFormat="1" applyFont="1" applyFill="1" applyBorder="1" applyAlignment="1" applyProtection="1">
      <alignment horizontal="right" vertical="center"/>
    </xf>
    <xf numFmtId="41" fontId="24" fillId="0" borderId="1" xfId="1161" applyNumberFormat="1" applyFont="1" applyFill="1" applyBorder="1" applyAlignment="1">
      <alignment horizontal="right" vertical="center" wrapText="1"/>
    </xf>
    <xf numFmtId="41" fontId="12" fillId="0" borderId="1" xfId="1161" applyNumberFormat="1" applyFont="1" applyFill="1" applyBorder="1" applyAlignment="1">
      <alignment horizontal="right" vertical="center" wrapText="1"/>
    </xf>
    <xf numFmtId="41" fontId="39" fillId="0" borderId="1" xfId="0" applyNumberFormat="1" applyFont="1" applyFill="1" applyBorder="1" applyAlignment="1">
      <alignment horizontal="right" vertical="center" wrapText="1"/>
    </xf>
    <xf numFmtId="41" fontId="28" fillId="0" borderId="1" xfId="0" applyNumberFormat="1" applyFont="1" applyFill="1" applyBorder="1" applyAlignment="1">
      <alignment horizontal="right" vertical="center" wrapText="1"/>
    </xf>
    <xf numFmtId="41" fontId="12" fillId="0" borderId="1" xfId="0" applyNumberFormat="1" applyFont="1" applyFill="1" applyBorder="1" applyAlignment="1" applyProtection="1">
      <alignment horizontal="right" vertical="center" wrapText="1"/>
    </xf>
    <xf numFmtId="41" fontId="11" fillId="0" borderId="1" xfId="0" applyNumberFormat="1" applyFont="1" applyFill="1" applyBorder="1" applyAlignment="1">
      <alignment horizontal="right" vertical="center" wrapText="1"/>
    </xf>
    <xf numFmtId="41" fontId="12" fillId="0" borderId="1" xfId="786" applyNumberFormat="1" applyFont="1" applyFill="1" applyBorder="1" applyAlignment="1">
      <alignment horizontal="right" vertical="center" wrapText="1"/>
    </xf>
    <xf numFmtId="41" fontId="24" fillId="0" borderId="1" xfId="0" applyNumberFormat="1" applyFont="1" applyFill="1" applyBorder="1" applyAlignment="1" applyProtection="1">
      <alignment horizontal="right" vertical="center" wrapText="1"/>
    </xf>
    <xf numFmtId="41" fontId="24" fillId="0" borderId="1" xfId="786" applyNumberFormat="1" applyFont="1" applyFill="1" applyBorder="1" applyAlignment="1">
      <alignment horizontal="right" vertical="center" wrapText="1"/>
    </xf>
    <xf numFmtId="49" fontId="12" fillId="0" borderId="1" xfId="0" applyNumberFormat="1" applyFont="1" applyFill="1" applyBorder="1" applyAlignment="1" applyProtection="1">
      <alignment horizontal="center" vertical="center" wrapText="1"/>
    </xf>
    <xf numFmtId="0" fontId="40" fillId="0" borderId="0" xfId="0" applyFont="1" applyAlignment="1"/>
    <xf numFmtId="0" fontId="0" fillId="0" borderId="0" xfId="0" applyFill="1" applyAlignment="1"/>
    <xf numFmtId="0" fontId="11" fillId="0" borderId="0" xfId="714" applyFont="1" applyFill="1" applyAlignment="1">
      <alignment horizontal="left" vertical="center"/>
    </xf>
    <xf numFmtId="0" fontId="11" fillId="0" borderId="0" xfId="0" applyFont="1" applyFill="1" applyAlignment="1">
      <alignment vertical="center"/>
    </xf>
    <xf numFmtId="0" fontId="11" fillId="0" borderId="0" xfId="714" applyFont="1" applyFill="1" applyAlignment="1">
      <alignment horizontal="right" vertical="center"/>
    </xf>
    <xf numFmtId="182" fontId="24" fillId="0" borderId="1" xfId="964"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197" fontId="12" fillId="0" borderId="1" xfId="0" applyNumberFormat="1" applyFont="1" applyFill="1" applyBorder="1" applyAlignment="1">
      <alignment vertical="center" wrapText="1"/>
    </xf>
    <xf numFmtId="181" fontId="12" fillId="0" borderId="1" xfId="23" applyNumberFormat="1" applyFont="1" applyFill="1" applyBorder="1" applyAlignment="1">
      <alignment vertical="center" wrapText="1"/>
    </xf>
    <xf numFmtId="0" fontId="11" fillId="0" borderId="1" xfId="0" applyFont="1" applyBorder="1" applyAlignment="1">
      <alignment horizontal="left" vertical="center" wrapText="1"/>
    </xf>
    <xf numFmtId="0" fontId="10" fillId="0" borderId="1" xfId="0" applyFont="1" applyFill="1" applyBorder="1" applyAlignment="1">
      <alignment horizontal="center" vertical="center" wrapText="1"/>
    </xf>
    <xf numFmtId="197" fontId="24" fillId="0" borderId="1" xfId="0" applyNumberFormat="1" applyFont="1" applyFill="1" applyBorder="1" applyAlignment="1">
      <alignment vertical="center" wrapText="1"/>
    </xf>
    <xf numFmtId="181" fontId="24" fillId="0" borderId="1" xfId="23" applyNumberFormat="1" applyFont="1" applyFill="1" applyBorder="1" applyAlignment="1">
      <alignment vertical="center" wrapText="1"/>
    </xf>
    <xf numFmtId="0" fontId="8" fillId="0" borderId="0" xfId="964" applyProtection="1">
      <alignment vertical="center"/>
    </xf>
    <xf numFmtId="0" fontId="29" fillId="0" borderId="0" xfId="964" applyFont="1" applyProtection="1">
      <alignment vertical="center"/>
    </xf>
    <xf numFmtId="0" fontId="31" fillId="0" borderId="0" xfId="964" applyFont="1" applyAlignment="1" applyProtection="1">
      <alignment horizontal="center" vertical="center"/>
    </xf>
    <xf numFmtId="0" fontId="31" fillId="0" borderId="0" xfId="964" applyFont="1" applyProtection="1">
      <alignment vertical="center"/>
    </xf>
    <xf numFmtId="0" fontId="8" fillId="3" borderId="0" xfId="964" applyFill="1" applyProtection="1">
      <alignment vertical="center"/>
    </xf>
    <xf numFmtId="182" fontId="8" fillId="0" borderId="0" xfId="964" applyNumberFormat="1" applyProtection="1">
      <alignment vertical="center"/>
    </xf>
    <xf numFmtId="0" fontId="8" fillId="0" borderId="0" xfId="964" applyFill="1" applyProtection="1">
      <alignment vertical="center"/>
    </xf>
    <xf numFmtId="0" fontId="2" fillId="0" borderId="0" xfId="964" applyFont="1" applyFill="1" applyAlignment="1" applyProtection="1">
      <alignment horizontal="center" vertical="center"/>
    </xf>
    <xf numFmtId="0" fontId="29" fillId="0" borderId="0" xfId="964" applyFont="1" applyFill="1" applyProtection="1">
      <alignment vertical="center"/>
    </xf>
    <xf numFmtId="0" fontId="12" fillId="0" borderId="0" xfId="964" applyFont="1" applyFill="1" applyProtection="1">
      <alignment vertical="center"/>
    </xf>
    <xf numFmtId="182" fontId="12" fillId="0" borderId="0" xfId="964" applyNumberFormat="1" applyFont="1" applyFill="1" applyBorder="1" applyAlignment="1" applyProtection="1">
      <alignment horizontal="right" vertical="center"/>
    </xf>
    <xf numFmtId="182" fontId="24" fillId="0" borderId="2" xfId="964" applyNumberFormat="1" applyFont="1" applyFill="1" applyBorder="1" applyAlignment="1" applyProtection="1">
      <alignment horizontal="center" vertical="center" wrapText="1"/>
    </xf>
    <xf numFmtId="0" fontId="24" fillId="0" borderId="1" xfId="964" applyFont="1" applyFill="1" applyBorder="1" applyAlignment="1" applyProtection="1">
      <alignment horizontal="distributed" vertical="center" wrapText="1" indent="3"/>
    </xf>
    <xf numFmtId="182" fontId="24" fillId="0" borderId="1" xfId="964" applyNumberFormat="1" applyFont="1" applyFill="1" applyBorder="1" applyAlignment="1" applyProtection="1">
      <alignment horizontal="center" vertical="center" wrapText="1"/>
    </xf>
    <xf numFmtId="0" fontId="31" fillId="0" borderId="0" xfId="964" applyFont="1" applyFill="1" applyAlignment="1" applyProtection="1">
      <alignment horizontal="center" vertical="center"/>
    </xf>
    <xf numFmtId="0" fontId="10" fillId="2" borderId="3" xfId="0" applyFont="1" applyFill="1" applyBorder="1" applyAlignment="1" applyProtection="1">
      <alignment horizontal="left" vertical="center"/>
    </xf>
    <xf numFmtId="49" fontId="10" fillId="2" borderId="1" xfId="0" applyNumberFormat="1" applyFont="1" applyFill="1" applyBorder="1" applyAlignment="1" applyProtection="1">
      <alignment horizontal="left" vertical="center" wrapText="1"/>
    </xf>
    <xf numFmtId="3" fontId="10" fillId="2" borderId="1" xfId="0" applyNumberFormat="1" applyFont="1" applyFill="1" applyBorder="1" applyAlignment="1" applyProtection="1">
      <alignment horizontal="right" vertical="center"/>
    </xf>
    <xf numFmtId="181" fontId="24" fillId="0" borderId="1" xfId="23" applyNumberFormat="1" applyFont="1" applyFill="1" applyBorder="1" applyAlignment="1" applyProtection="1">
      <alignment horizontal="right" vertical="center" wrapText="1" shrinkToFit="1"/>
    </xf>
    <xf numFmtId="49" fontId="11" fillId="2" borderId="1" xfId="0" applyNumberFormat="1" applyFont="1" applyFill="1" applyBorder="1" applyAlignment="1" applyProtection="1">
      <alignment horizontal="left" vertical="center" wrapText="1"/>
    </xf>
    <xf numFmtId="0" fontId="11" fillId="2" borderId="3" xfId="0" applyFont="1" applyFill="1" applyBorder="1" applyAlignment="1" applyProtection="1">
      <alignment horizontal="left" vertical="center"/>
    </xf>
    <xf numFmtId="3" fontId="11" fillId="2" borderId="1" xfId="0" applyNumberFormat="1" applyFont="1" applyFill="1" applyBorder="1" applyAlignment="1" applyProtection="1">
      <alignment horizontal="right" vertical="center"/>
      <protection locked="0"/>
    </xf>
    <xf numFmtId="181" fontId="12" fillId="0" borderId="1" xfId="23" applyNumberFormat="1" applyFont="1" applyFill="1" applyBorder="1" applyAlignment="1" applyProtection="1">
      <alignment horizontal="right" vertical="center" wrapText="1" shrinkToFit="1"/>
      <protection locked="0"/>
    </xf>
    <xf numFmtId="3" fontId="11" fillId="2" borderId="1" xfId="0" applyNumberFormat="1" applyFont="1" applyFill="1" applyBorder="1" applyAlignment="1" applyProtection="1">
      <alignment horizontal="right" vertical="center"/>
    </xf>
    <xf numFmtId="181" fontId="12" fillId="0" borderId="1" xfId="23" applyNumberFormat="1" applyFont="1" applyFill="1" applyBorder="1" applyAlignment="1" applyProtection="1">
      <alignment horizontal="right" vertical="center" wrapText="1" shrinkToFit="1"/>
    </xf>
    <xf numFmtId="3" fontId="10" fillId="2" borderId="1" xfId="0" applyNumberFormat="1" applyFont="1" applyFill="1" applyBorder="1" applyAlignment="1" applyProtection="1">
      <alignment horizontal="right" vertical="center"/>
      <protection locked="0"/>
    </xf>
    <xf numFmtId="181" fontId="24" fillId="0" borderId="1" xfId="23" applyNumberFormat="1" applyFont="1" applyFill="1" applyBorder="1" applyAlignment="1" applyProtection="1">
      <alignment horizontal="right" vertical="center" wrapText="1" shrinkToFit="1"/>
      <protection locked="0"/>
    </xf>
    <xf numFmtId="49" fontId="10" fillId="2" borderId="3" xfId="0" applyNumberFormat="1" applyFont="1" applyFill="1" applyBorder="1" applyAlignment="1" applyProtection="1">
      <alignment horizontal="left" vertical="center" wrapText="1"/>
    </xf>
    <xf numFmtId="49" fontId="11" fillId="2" borderId="3" xfId="0" applyNumberFormat="1" applyFont="1" applyFill="1" applyBorder="1" applyAlignment="1" applyProtection="1">
      <alignment horizontal="left" vertical="center" wrapText="1"/>
    </xf>
    <xf numFmtId="49" fontId="42" fillId="2" borderId="3" xfId="0" applyNumberFormat="1" applyFont="1" applyFill="1" applyBorder="1" applyAlignment="1" applyProtection="1">
      <alignment horizontal="distributed" vertical="center"/>
    </xf>
    <xf numFmtId="49" fontId="42" fillId="2" borderId="1" xfId="0" applyNumberFormat="1" applyFont="1" applyFill="1" applyBorder="1" applyAlignment="1" applyProtection="1">
      <alignment horizontal="distributed" vertical="center" wrapText="1"/>
    </xf>
    <xf numFmtId="49" fontId="24" fillId="0" borderId="2" xfId="964" applyNumberFormat="1" applyFont="1" applyFill="1" applyBorder="1" applyAlignment="1" applyProtection="1">
      <alignment horizontal="left" vertical="center"/>
    </xf>
    <xf numFmtId="0" fontId="24" fillId="0" borderId="1" xfId="964" applyFont="1" applyFill="1" applyBorder="1" applyAlignment="1" applyProtection="1">
      <alignment horizontal="left" vertical="center" wrapText="1"/>
    </xf>
    <xf numFmtId="0" fontId="12" fillId="0" borderId="1" xfId="964" applyFont="1" applyFill="1" applyBorder="1" applyAlignment="1" applyProtection="1">
      <alignment horizontal="left" vertical="center" wrapText="1"/>
    </xf>
    <xf numFmtId="49" fontId="12" fillId="0" borderId="2" xfId="964" applyNumberFormat="1" applyFont="1" applyFill="1" applyBorder="1" applyAlignment="1" applyProtection="1">
      <alignment horizontal="left" vertical="center"/>
    </xf>
    <xf numFmtId="49" fontId="12" fillId="0" borderId="2" xfId="964" applyNumberFormat="1" applyFont="1" applyBorder="1" applyAlignment="1" applyProtection="1">
      <alignment horizontal="left" vertical="center"/>
    </xf>
    <xf numFmtId="0" fontId="12" fillId="3" borderId="1" xfId="964" applyFont="1" applyFill="1" applyBorder="1" applyAlignment="1" applyProtection="1">
      <alignment horizontal="left" vertical="center" wrapText="1"/>
    </xf>
    <xf numFmtId="0" fontId="12" fillId="0" borderId="1" xfId="963" applyFont="1" applyFill="1" applyBorder="1" applyAlignment="1" applyProtection="1">
      <alignment horizontal="left" vertical="center" wrapText="1"/>
    </xf>
    <xf numFmtId="0" fontId="24" fillId="0" borderId="1" xfId="963" applyFont="1" applyFill="1" applyBorder="1" applyAlignment="1" applyProtection="1">
      <alignment horizontal="left" vertical="center" wrapText="1"/>
    </xf>
    <xf numFmtId="49" fontId="24" fillId="0" borderId="2" xfId="964" applyNumberFormat="1" applyFont="1" applyFill="1" applyBorder="1" applyAlignment="1" applyProtection="1">
      <alignment horizontal="distributed" vertical="center" indent="1"/>
    </xf>
    <xf numFmtId="0" fontId="24" fillId="0" borderId="1" xfId="964" applyFont="1" applyFill="1" applyBorder="1" applyAlignment="1" applyProtection="1">
      <alignment horizontal="distributed" vertical="center" wrapText="1" indent="1"/>
    </xf>
    <xf numFmtId="197" fontId="8" fillId="3" borderId="0" xfId="964" applyNumberFormat="1" applyFill="1" applyProtection="1">
      <alignment vertical="center"/>
    </xf>
    <xf numFmtId="0" fontId="29" fillId="0" borderId="0" xfId="964" applyFont="1">
      <alignment vertical="center"/>
    </xf>
    <xf numFmtId="0" fontId="31" fillId="0" borderId="0" xfId="964" applyFont="1" applyAlignment="1">
      <alignment horizontal="center" vertical="center"/>
    </xf>
    <xf numFmtId="182" fontId="8" fillId="0" borderId="0" xfId="964" applyNumberFormat="1">
      <alignment vertical="center"/>
    </xf>
    <xf numFmtId="0" fontId="2" fillId="0" borderId="0" xfId="964" applyFont="1" applyFill="1" applyAlignment="1">
      <alignment horizontal="center" vertical="center"/>
    </xf>
    <xf numFmtId="0" fontId="29" fillId="0" borderId="0" xfId="964" applyFont="1" applyFill="1">
      <alignment vertical="center"/>
    </xf>
    <xf numFmtId="0" fontId="12" fillId="0" borderId="0" xfId="964" applyFont="1" applyFill="1">
      <alignment vertical="center"/>
    </xf>
    <xf numFmtId="0" fontId="43" fillId="0" borderId="0" xfId="964" applyFont="1" applyFill="1">
      <alignment vertical="center"/>
    </xf>
    <xf numFmtId="182" fontId="12" fillId="0" borderId="0" xfId="964" applyNumberFormat="1" applyFont="1" applyFill="1" applyAlignment="1">
      <alignment horizontal="right" vertical="center"/>
    </xf>
    <xf numFmtId="182" fontId="24" fillId="0" borderId="2" xfId="964" applyNumberFormat="1" applyFont="1" applyFill="1" applyBorder="1" applyAlignment="1">
      <alignment horizontal="center" vertical="center" wrapText="1"/>
    </xf>
    <xf numFmtId="0" fontId="24" fillId="0" borderId="1" xfId="964" applyFont="1" applyFill="1" applyBorder="1" applyAlignment="1">
      <alignment horizontal="distributed" vertical="center" wrapText="1" indent="3"/>
    </xf>
    <xf numFmtId="181" fontId="24" fillId="0" borderId="1" xfId="23" applyNumberFormat="1" applyFont="1" applyFill="1" applyBorder="1" applyAlignment="1" applyProtection="1">
      <alignment horizontal="right" vertical="center" wrapText="1"/>
      <protection locked="0"/>
    </xf>
    <xf numFmtId="181" fontId="12" fillId="0" borderId="1" xfId="23" applyNumberFormat="1" applyFont="1" applyFill="1" applyBorder="1" applyAlignment="1" applyProtection="1">
      <alignment horizontal="right" vertical="center" wrapText="1"/>
      <protection locked="0"/>
    </xf>
    <xf numFmtId="0" fontId="12" fillId="2" borderId="3" xfId="0" applyFont="1" applyFill="1" applyBorder="1" applyAlignment="1" applyProtection="1">
      <alignment vertical="center"/>
    </xf>
    <xf numFmtId="49" fontId="24" fillId="2" borderId="1" xfId="0" applyNumberFormat="1" applyFont="1" applyFill="1" applyBorder="1" applyAlignment="1" applyProtection="1">
      <alignment vertical="center" wrapText="1"/>
    </xf>
    <xf numFmtId="0" fontId="24" fillId="0" borderId="2" xfId="964" applyFont="1" applyFill="1" applyBorder="1" applyAlignment="1">
      <alignment horizontal="left" vertical="center"/>
    </xf>
    <xf numFmtId="0" fontId="24" fillId="0" borderId="1" xfId="963" applyFont="1" applyFill="1" applyBorder="1" applyAlignment="1">
      <alignment horizontal="left" vertical="center"/>
    </xf>
    <xf numFmtId="0" fontId="12" fillId="0" borderId="2" xfId="964" applyFont="1" applyFill="1" applyBorder="1" applyAlignment="1">
      <alignment horizontal="left" vertical="center"/>
    </xf>
    <xf numFmtId="0" fontId="12" fillId="0" borderId="1" xfId="964" applyFont="1" applyFill="1" applyBorder="1" applyAlignment="1">
      <alignment horizontal="left" vertical="center"/>
    </xf>
    <xf numFmtId="197" fontId="12" fillId="0" borderId="1" xfId="16" applyNumberFormat="1" applyFont="1" applyFill="1" applyBorder="1" applyAlignment="1" applyProtection="1">
      <alignment horizontal="right" vertical="center" wrapText="1"/>
      <protection locked="0"/>
    </xf>
    <xf numFmtId="0" fontId="12" fillId="0" borderId="2" xfId="964" applyFont="1" applyBorder="1" applyAlignment="1">
      <alignment horizontal="left" vertical="center"/>
    </xf>
    <xf numFmtId="0" fontId="12" fillId="3" borderId="1" xfId="964" applyFont="1" applyFill="1" applyBorder="1" applyAlignment="1">
      <alignment horizontal="left" vertical="center"/>
    </xf>
    <xf numFmtId="189" fontId="12" fillId="3" borderId="1" xfId="16" applyNumberFormat="1" applyFont="1" applyFill="1" applyBorder="1" applyAlignment="1">
      <alignment horizontal="right" vertical="center" wrapText="1"/>
    </xf>
    <xf numFmtId="182" fontId="12" fillId="3" borderId="1" xfId="964" applyNumberFormat="1" applyFont="1" applyFill="1" applyBorder="1" applyAlignment="1">
      <alignment horizontal="right" vertical="center" wrapText="1"/>
    </xf>
    <xf numFmtId="0" fontId="12" fillId="0" borderId="2" xfId="964" applyFont="1" applyFill="1" applyBorder="1">
      <alignment vertical="center"/>
    </xf>
    <xf numFmtId="0" fontId="24" fillId="0" borderId="1" xfId="964" applyFont="1" applyFill="1" applyBorder="1" applyAlignment="1">
      <alignment horizontal="distributed" vertical="center" indent="1"/>
    </xf>
    <xf numFmtId="182" fontId="8" fillId="0" borderId="0" xfId="964" applyNumberFormat="1" applyFill="1" applyProtection="1">
      <alignment vertical="center"/>
    </xf>
    <xf numFmtId="49" fontId="10" fillId="0" borderId="2" xfId="950" applyNumberFormat="1" applyFont="1" applyFill="1" applyBorder="1" applyAlignment="1" applyProtection="1">
      <alignment horizontal="left" vertical="center"/>
    </xf>
    <xf numFmtId="3" fontId="24" fillId="0" borderId="1" xfId="0" applyNumberFormat="1" applyFont="1" applyFill="1" applyBorder="1" applyAlignment="1" applyProtection="1">
      <alignment horizontal="right" vertical="center"/>
    </xf>
    <xf numFmtId="0" fontId="24" fillId="3" borderId="1" xfId="964" applyFont="1" applyFill="1" applyBorder="1" applyAlignment="1" applyProtection="1">
      <alignment horizontal="left" vertical="center" wrapText="1"/>
    </xf>
    <xf numFmtId="49" fontId="11" fillId="0" borderId="2" xfId="950" applyNumberFormat="1" applyFont="1" applyBorder="1" applyAlignment="1" applyProtection="1">
      <alignment horizontal="left" vertical="center"/>
    </xf>
    <xf numFmtId="3" fontId="12" fillId="3" borderId="1" xfId="0" applyNumberFormat="1" applyFont="1" applyFill="1" applyBorder="1" applyAlignment="1" applyProtection="1">
      <alignment horizontal="right" vertical="center"/>
    </xf>
    <xf numFmtId="3" fontId="12" fillId="3" borderId="1" xfId="0" applyNumberFormat="1" applyFont="1" applyFill="1" applyBorder="1" applyAlignment="1" applyProtection="1">
      <alignment horizontal="right" vertical="center"/>
      <protection locked="0"/>
    </xf>
    <xf numFmtId="49" fontId="11" fillId="0" borderId="2" xfId="950" applyNumberFormat="1" applyFont="1" applyFill="1" applyBorder="1" applyAlignment="1" applyProtection="1">
      <alignment horizontal="left" vertical="center"/>
    </xf>
    <xf numFmtId="3" fontId="12" fillId="0" borderId="1" xfId="0" applyNumberFormat="1" applyFont="1" applyFill="1" applyBorder="1" applyAlignment="1" applyProtection="1">
      <alignment horizontal="right" vertical="center"/>
    </xf>
    <xf numFmtId="3" fontId="12" fillId="0" borderId="1" xfId="0" applyNumberFormat="1" applyFont="1" applyFill="1" applyBorder="1" applyAlignment="1" applyProtection="1">
      <alignment horizontal="right" vertical="center"/>
      <protection locked="0"/>
    </xf>
    <xf numFmtId="3" fontId="24" fillId="0" borderId="1" xfId="0" applyNumberFormat="1" applyFont="1" applyFill="1" applyBorder="1" applyAlignment="1" applyProtection="1">
      <alignment horizontal="right" vertical="center"/>
      <protection locked="0"/>
    </xf>
    <xf numFmtId="0" fontId="8" fillId="0" borderId="2" xfId="964" applyFill="1" applyBorder="1" applyAlignment="1" applyProtection="1">
      <alignment horizontal="left" vertical="center"/>
    </xf>
    <xf numFmtId="3" fontId="8" fillId="0" borderId="0" xfId="964" applyNumberFormat="1" applyFill="1" applyProtection="1">
      <alignment vertical="center"/>
    </xf>
    <xf numFmtId="0" fontId="24" fillId="0" borderId="2" xfId="964" applyFont="1" applyFill="1" applyBorder="1" applyAlignment="1" applyProtection="1">
      <alignment horizontal="left" vertical="center"/>
    </xf>
    <xf numFmtId="0" fontId="24" fillId="0" borderId="1" xfId="963" applyFont="1" applyFill="1" applyBorder="1" applyAlignment="1" applyProtection="1">
      <alignment horizontal="left" vertical="center"/>
    </xf>
    <xf numFmtId="0" fontId="24" fillId="3" borderId="1" xfId="963" applyFont="1" applyFill="1" applyBorder="1" applyAlignment="1" applyProtection="1">
      <alignment horizontal="left" vertical="center"/>
    </xf>
    <xf numFmtId="0" fontId="12" fillId="0" borderId="2" xfId="964" applyFont="1" applyFill="1" applyBorder="1" applyAlignment="1" applyProtection="1">
      <alignment horizontal="left" vertical="center"/>
    </xf>
    <xf numFmtId="0" fontId="12" fillId="0" borderId="1" xfId="964" applyFont="1" applyFill="1" applyBorder="1" applyAlignment="1" applyProtection="1">
      <alignment horizontal="left" vertical="center"/>
    </xf>
    <xf numFmtId="0" fontId="12" fillId="3" borderId="1" xfId="964" applyFont="1" applyFill="1" applyBorder="1" applyAlignment="1" applyProtection="1">
      <alignment horizontal="left" vertical="center"/>
    </xf>
    <xf numFmtId="3" fontId="8" fillId="0" borderId="0" xfId="964" applyNumberFormat="1">
      <alignment vertical="center"/>
    </xf>
    <xf numFmtId="0" fontId="1" fillId="0" borderId="0" xfId="0" applyFont="1" applyFill="1" applyBorder="1" applyAlignment="1"/>
    <xf numFmtId="0" fontId="45" fillId="0" borderId="0" xfId="0" applyFont="1" applyFill="1" applyBorder="1" applyAlignment="1">
      <alignment horizontal="center" vertical="center"/>
    </xf>
    <xf numFmtId="0" fontId="45" fillId="0" borderId="4" xfId="0" applyFont="1" applyFill="1" applyBorder="1" applyAlignment="1">
      <alignment horizontal="center" vertical="center"/>
    </xf>
    <xf numFmtId="0" fontId="11" fillId="0" borderId="0" xfId="0" applyFont="1" applyAlignment="1">
      <alignment horizontal="right"/>
    </xf>
    <xf numFmtId="49" fontId="24" fillId="0" borderId="1" xfId="736" applyNumberFormat="1" applyFont="1" applyFill="1" applyBorder="1" applyAlignment="1" applyProtection="1">
      <alignment horizontal="center" vertical="center"/>
    </xf>
    <xf numFmtId="0" fontId="46" fillId="0" borderId="1" xfId="0" applyFont="1" applyFill="1" applyBorder="1" applyAlignment="1">
      <alignment horizontal="center"/>
    </xf>
    <xf numFmtId="0" fontId="46" fillId="0" borderId="1" xfId="0" applyFont="1" applyFill="1" applyBorder="1" applyAlignment="1"/>
    <xf numFmtId="0" fontId="47" fillId="0" borderId="0" xfId="866" applyFont="1" applyAlignment="1"/>
    <xf numFmtId="0" fontId="11" fillId="0" borderId="0" xfId="0" applyFont="1" applyAlignment="1">
      <alignment horizontal="right" vertical="center"/>
    </xf>
    <xf numFmtId="0" fontId="24" fillId="0" borderId="1" xfId="968" applyFont="1" applyBorder="1" applyAlignment="1">
      <alignment horizontal="center" vertical="center" wrapText="1"/>
    </xf>
    <xf numFmtId="0" fontId="24" fillId="0" borderId="1" xfId="0" applyFont="1" applyBorder="1" applyAlignment="1">
      <alignment horizontal="left" vertical="center"/>
    </xf>
    <xf numFmtId="197" fontId="24" fillId="0" borderId="1" xfId="16" applyNumberFormat="1" applyFont="1" applyBorder="1" applyAlignment="1">
      <alignment horizontal="right" vertical="center" wrapText="1"/>
    </xf>
    <xf numFmtId="0" fontId="11" fillId="0" borderId="1" xfId="0" applyFont="1" applyBorder="1" applyAlignment="1">
      <alignment horizontal="left" vertical="center"/>
    </xf>
    <xf numFmtId="197" fontId="11" fillId="0" borderId="1" xfId="0" applyNumberFormat="1" applyFont="1" applyBorder="1" applyAlignment="1">
      <alignment horizontal="right" vertical="center" wrapText="1"/>
    </xf>
    <xf numFmtId="0" fontId="8" fillId="0" borderId="0" xfId="964" applyFont="1" applyFill="1">
      <alignment vertical="center"/>
    </xf>
    <xf numFmtId="0" fontId="8" fillId="0" borderId="0" xfId="964" applyFont="1">
      <alignment vertical="center"/>
    </xf>
    <xf numFmtId="182" fontId="8" fillId="0" borderId="0" xfId="964" applyNumberFormat="1" applyFont="1">
      <alignment vertical="center"/>
    </xf>
    <xf numFmtId="197" fontId="8" fillId="0" borderId="0" xfId="964" applyNumberFormat="1">
      <alignment vertical="center"/>
    </xf>
    <xf numFmtId="0" fontId="0" fillId="0" borderId="0" xfId="714" applyFont="1" applyAlignment="1">
      <alignment horizontal="right"/>
    </xf>
    <xf numFmtId="182" fontId="24" fillId="0" borderId="8" xfId="964" applyNumberFormat="1" applyFont="1" applyBorder="1" applyAlignment="1">
      <alignment horizontal="center" vertical="center" wrapText="1"/>
    </xf>
    <xf numFmtId="0" fontId="10" fillId="0" borderId="1" xfId="0" applyFont="1" applyFill="1" applyBorder="1" applyAlignment="1">
      <alignment horizontal="left" vertical="center" wrapText="1"/>
    </xf>
    <xf numFmtId="197" fontId="10" fillId="0" borderId="6" xfId="0" applyNumberFormat="1" applyFont="1" applyFill="1" applyBorder="1" applyAlignment="1">
      <alignment vertical="center" wrapText="1"/>
    </xf>
    <xf numFmtId="197" fontId="10" fillId="0" borderId="1" xfId="0" applyNumberFormat="1" applyFont="1" applyFill="1" applyBorder="1" applyAlignment="1">
      <alignment vertical="center" wrapText="1"/>
    </xf>
    <xf numFmtId="0" fontId="48" fillId="0" borderId="1" xfId="870" applyFont="1" applyFill="1" applyBorder="1" applyAlignment="1">
      <alignment horizontal="left" vertical="center" wrapText="1"/>
    </xf>
    <xf numFmtId="197" fontId="11" fillId="0" borderId="6" xfId="0" applyNumberFormat="1" applyFont="1" applyFill="1" applyBorder="1" applyAlignment="1">
      <alignment vertical="center" wrapText="1"/>
    </xf>
    <xf numFmtId="197" fontId="11" fillId="0" borderId="1" xfId="0" applyNumberFormat="1" applyFont="1" applyFill="1" applyBorder="1" applyAlignment="1">
      <alignment vertical="center" wrapText="1"/>
    </xf>
    <xf numFmtId="179" fontId="49" fillId="0" borderId="1" xfId="0" applyNumberFormat="1" applyFont="1" applyFill="1" applyBorder="1" applyAlignment="1">
      <alignment horizontal="center" vertical="center" wrapText="1"/>
    </xf>
    <xf numFmtId="0" fontId="11" fillId="0" borderId="0" xfId="714" applyFont="1" applyBorder="1" applyAlignment="1">
      <alignment horizontal="left" vertical="center"/>
    </xf>
    <xf numFmtId="0" fontId="11" fillId="0" borderId="0" xfId="714" applyFont="1" applyBorder="1" applyAlignment="1">
      <alignment horizontal="right" vertical="center"/>
    </xf>
    <xf numFmtId="0" fontId="24" fillId="0" borderId="1" xfId="0" applyFont="1" applyBorder="1" applyAlignment="1">
      <alignment horizontal="center" vertical="center" wrapText="1"/>
    </xf>
    <xf numFmtId="180" fontId="10" fillId="0" borderId="1" xfId="715" applyNumberFormat="1" applyFont="1" applyFill="1" applyBorder="1" applyAlignment="1">
      <alignment horizontal="left" vertical="center"/>
    </xf>
    <xf numFmtId="197" fontId="10" fillId="0" borderId="1" xfId="715" applyNumberFormat="1" applyFont="1" applyFill="1" applyBorder="1" applyAlignment="1">
      <alignment horizontal="right" vertical="center" wrapText="1"/>
    </xf>
    <xf numFmtId="180" fontId="11" fillId="0" borderId="1" xfId="715" applyNumberFormat="1" applyFont="1" applyFill="1" applyBorder="1" applyAlignment="1">
      <alignment horizontal="left" vertical="center"/>
    </xf>
    <xf numFmtId="197" fontId="11" fillId="0" borderId="1" xfId="715" applyNumberFormat="1" applyFont="1" applyFill="1" applyBorder="1" applyAlignment="1">
      <alignment horizontal="right" vertical="center" wrapText="1"/>
    </xf>
    <xf numFmtId="0" fontId="10" fillId="0" borderId="1" xfId="715" applyFont="1" applyFill="1" applyBorder="1" applyAlignment="1">
      <alignment horizontal="center" vertical="center"/>
    </xf>
    <xf numFmtId="0" fontId="23" fillId="0" borderId="0" xfId="964" applyFont="1">
      <alignment vertical="center"/>
    </xf>
    <xf numFmtId="0" fontId="29" fillId="3" borderId="0" xfId="964" applyFont="1" applyFill="1">
      <alignment vertical="center"/>
    </xf>
    <xf numFmtId="0" fontId="11" fillId="0" borderId="0" xfId="964" applyFont="1">
      <alignment vertical="center"/>
    </xf>
    <xf numFmtId="0" fontId="43" fillId="3" borderId="0" xfId="964" applyFont="1" applyFill="1">
      <alignment vertical="center"/>
    </xf>
    <xf numFmtId="182" fontId="12" fillId="3" borderId="0" xfId="964" applyNumberFormat="1" applyFont="1" applyFill="1" applyBorder="1" applyAlignment="1">
      <alignment horizontal="right" vertical="center"/>
    </xf>
    <xf numFmtId="182" fontId="24" fillId="3" borderId="1" xfId="964" applyNumberFormat="1" applyFont="1" applyFill="1" applyBorder="1" applyAlignment="1">
      <alignment horizontal="center" vertical="center" wrapText="1"/>
    </xf>
    <xf numFmtId="0" fontId="24" fillId="3" borderId="1" xfId="964" applyFont="1" applyFill="1" applyBorder="1" applyAlignment="1">
      <alignment horizontal="distributed" vertical="center" wrapText="1" indent="3"/>
    </xf>
    <xf numFmtId="0" fontId="10" fillId="2" borderId="1" xfId="0" applyFont="1" applyFill="1" applyBorder="1" applyAlignment="1" applyProtection="1">
      <alignment horizontal="left" vertical="center"/>
    </xf>
    <xf numFmtId="0" fontId="11" fillId="2" borderId="1" xfId="0" applyFont="1" applyFill="1" applyBorder="1" applyAlignment="1" applyProtection="1">
      <alignment horizontal="left" vertical="center"/>
    </xf>
    <xf numFmtId="0" fontId="12" fillId="2" borderId="1" xfId="0" applyFont="1" applyFill="1" applyBorder="1" applyAlignment="1" applyProtection="1">
      <alignment horizontal="left" vertical="center"/>
      <protection locked="0"/>
    </xf>
    <xf numFmtId="0" fontId="11" fillId="2" borderId="1" xfId="0" applyFont="1" applyFill="1" applyBorder="1" applyAlignment="1" applyProtection="1">
      <alignment horizontal="left" vertical="center"/>
      <protection locked="0"/>
    </xf>
    <xf numFmtId="0" fontId="24" fillId="0" borderId="1" xfId="0" applyFont="1" applyFill="1" applyBorder="1" applyAlignment="1">
      <alignment horizontal="left" vertical="center"/>
    </xf>
    <xf numFmtId="49" fontId="24" fillId="3" borderId="1" xfId="0" applyNumberFormat="1" applyFont="1" applyFill="1" applyBorder="1" applyAlignment="1">
      <alignment vertical="center" wrapText="1"/>
    </xf>
    <xf numFmtId="0" fontId="50" fillId="2" borderId="1" xfId="0" applyFont="1" applyFill="1" applyBorder="1" applyAlignment="1" applyProtection="1">
      <alignment horizontal="left" vertical="center"/>
    </xf>
    <xf numFmtId="49" fontId="11" fillId="2" borderId="1" xfId="0" applyNumberFormat="1" applyFont="1" applyFill="1" applyBorder="1" applyAlignment="1" applyProtection="1">
      <alignment vertical="center" wrapText="1"/>
    </xf>
    <xf numFmtId="49" fontId="11" fillId="2" borderId="1" xfId="0" applyNumberFormat="1" applyFont="1" applyFill="1" applyBorder="1" applyAlignment="1" applyProtection="1">
      <alignment horizontal="left" vertical="center"/>
    </xf>
    <xf numFmtId="49" fontId="11" fillId="2" borderId="1" xfId="0" applyNumberFormat="1" applyFont="1" applyFill="1" applyBorder="1" applyAlignment="1" applyProtection="1">
      <alignment horizontal="left" vertical="center" wrapText="1"/>
      <protection locked="0"/>
    </xf>
    <xf numFmtId="197" fontId="24" fillId="0" borderId="1" xfId="16" applyNumberFormat="1" applyFont="1" applyFill="1" applyBorder="1" applyAlignment="1" applyProtection="1">
      <alignment horizontal="right" vertical="center" wrapText="1"/>
      <protection locked="0"/>
    </xf>
    <xf numFmtId="49" fontId="11" fillId="2" borderId="1" xfId="0" applyNumberFormat="1" applyFont="1" applyFill="1" applyBorder="1" applyAlignment="1" applyProtection="1">
      <alignment horizontal="left" vertical="center"/>
      <protection locked="0"/>
    </xf>
    <xf numFmtId="49" fontId="10" fillId="2" borderId="1" xfId="0" applyNumberFormat="1" applyFont="1" applyFill="1" applyBorder="1" applyAlignment="1" applyProtection="1">
      <alignment horizontal="left" vertical="center" wrapText="1"/>
      <protection locked="0"/>
    </xf>
    <xf numFmtId="49" fontId="12" fillId="2" borderId="1" xfId="0" applyNumberFormat="1" applyFont="1" applyFill="1" applyBorder="1" applyAlignment="1" applyProtection="1">
      <alignment horizontal="left" vertical="center" wrapText="1"/>
      <protection locked="0"/>
    </xf>
    <xf numFmtId="197" fontId="24" fillId="0" borderId="1" xfId="16" applyNumberFormat="1" applyFont="1" applyFill="1" applyBorder="1" applyAlignment="1" applyProtection="1">
      <alignment vertical="center" wrapText="1"/>
      <protection locked="0"/>
    </xf>
    <xf numFmtId="0" fontId="12" fillId="0" borderId="1" xfId="0" applyFont="1" applyFill="1" applyBorder="1" applyAlignment="1">
      <alignment horizontal="left" vertical="center"/>
    </xf>
    <xf numFmtId="49" fontId="24" fillId="3" borderId="1" xfId="973" applyNumberFormat="1" applyFont="1" applyFill="1" applyBorder="1" applyAlignment="1" applyProtection="1">
      <alignment horizontal="left" vertical="center"/>
    </xf>
    <xf numFmtId="0" fontId="24" fillId="3" borderId="1" xfId="964" applyFont="1" applyFill="1" applyBorder="1" applyAlignment="1">
      <alignment horizontal="center" vertical="center" wrapText="1"/>
    </xf>
    <xf numFmtId="0" fontId="24" fillId="0" borderId="0" xfId="964" applyFont="1" applyFill="1" applyAlignment="1">
      <alignment horizontal="center" vertical="center" wrapText="1"/>
    </xf>
    <xf numFmtId="0" fontId="8" fillId="0" borderId="0" xfId="963" applyFill="1">
      <alignment vertical="center"/>
    </xf>
    <xf numFmtId="0" fontId="12" fillId="0" borderId="0" xfId="964" applyFont="1" applyFill="1" applyAlignment="1">
      <alignment horizontal="left" vertical="center"/>
    </xf>
    <xf numFmtId="182" fontId="12" fillId="0" borderId="0" xfId="964" applyNumberFormat="1" applyFont="1" applyFill="1" applyBorder="1" applyAlignment="1">
      <alignment horizontal="right" vertical="center"/>
    </xf>
    <xf numFmtId="0" fontId="12" fillId="0" borderId="1" xfId="964" applyNumberFormat="1" applyFont="1" applyFill="1" applyBorder="1" applyAlignment="1">
      <alignment vertical="center" wrapText="1"/>
    </xf>
    <xf numFmtId="0" fontId="24" fillId="0" borderId="2" xfId="964" applyFont="1" applyFill="1" applyBorder="1" applyAlignment="1">
      <alignment horizontal="distributed" vertical="center"/>
    </xf>
    <xf numFmtId="49" fontId="24" fillId="0" borderId="1" xfId="0" applyNumberFormat="1" applyFont="1" applyFill="1" applyBorder="1" applyAlignment="1" applyProtection="1">
      <alignment horizontal="distributed" vertical="center" wrapText="1"/>
    </xf>
    <xf numFmtId="0" fontId="24" fillId="0" borderId="1" xfId="964" applyFont="1" applyFill="1" applyBorder="1" applyAlignment="1">
      <alignment horizontal="left" vertical="center" wrapText="1"/>
    </xf>
    <xf numFmtId="0" fontId="24" fillId="0" borderId="2" xfId="964" applyNumberFormat="1" applyFont="1" applyFill="1" applyBorder="1" applyAlignment="1" applyProtection="1">
      <alignment horizontal="left" vertical="center"/>
    </xf>
    <xf numFmtId="0" fontId="24" fillId="0" borderId="1" xfId="964" applyNumberFormat="1" applyFont="1" applyFill="1" applyBorder="1" applyAlignment="1" applyProtection="1">
      <alignment vertical="center" wrapText="1"/>
    </xf>
    <xf numFmtId="0" fontId="24" fillId="0" borderId="1" xfId="964" applyFont="1" applyFill="1" applyBorder="1" applyAlignment="1">
      <alignment horizontal="distributed" vertical="center" wrapText="1" indent="2"/>
    </xf>
    <xf numFmtId="0" fontId="0" fillId="0" borderId="0" xfId="964" applyFont="1" applyFill="1">
      <alignment vertical="center"/>
    </xf>
    <xf numFmtId="182" fontId="24" fillId="0" borderId="9" xfId="964" applyNumberFormat="1" applyFont="1" applyFill="1" applyBorder="1" applyAlignment="1">
      <alignment horizontal="center" vertical="center" wrapText="1"/>
    </xf>
    <xf numFmtId="0" fontId="24" fillId="0" borderId="1" xfId="964" applyFont="1" applyFill="1" applyBorder="1" applyAlignment="1">
      <alignment horizontal="center" vertical="center" wrapText="1"/>
    </xf>
    <xf numFmtId="197" fontId="12" fillId="0" borderId="1" xfId="971" applyNumberFormat="1" applyFont="1" applyFill="1" applyBorder="1" applyAlignment="1" applyProtection="1">
      <alignment vertical="center" wrapText="1"/>
    </xf>
    <xf numFmtId="181" fontId="12" fillId="0" borderId="1" xfId="23" applyNumberFormat="1" applyFont="1" applyFill="1" applyBorder="1" applyAlignment="1" applyProtection="1">
      <alignment vertical="center" wrapText="1"/>
      <protection locked="0"/>
    </xf>
    <xf numFmtId="49" fontId="12" fillId="0" borderId="1" xfId="971" applyNumberFormat="1" applyFont="1" applyFill="1" applyBorder="1" applyAlignment="1" applyProtection="1">
      <alignment horizontal="left" vertical="center" wrapText="1"/>
    </xf>
    <xf numFmtId="0" fontId="24" fillId="0" borderId="1" xfId="964" applyFont="1" applyFill="1" applyBorder="1" applyAlignment="1">
      <alignment vertical="center" wrapText="1"/>
    </xf>
    <xf numFmtId="0" fontId="12" fillId="0" borderId="2" xfId="964" applyNumberFormat="1" applyFont="1" applyFill="1" applyBorder="1" applyAlignment="1">
      <alignment horizontal="left" vertical="center"/>
    </xf>
    <xf numFmtId="0" fontId="12" fillId="0" borderId="1" xfId="964" applyNumberFormat="1" applyFont="1" applyFill="1" applyBorder="1" applyAlignment="1">
      <alignment horizontal="left" vertical="center" wrapText="1"/>
    </xf>
    <xf numFmtId="0" fontId="12" fillId="0" borderId="2" xfId="963" applyFont="1" applyFill="1" applyBorder="1" applyAlignment="1">
      <alignment horizontal="left" vertical="center"/>
    </xf>
    <xf numFmtId="0" fontId="24" fillId="0" borderId="1" xfId="964" applyNumberFormat="1" applyFont="1" applyFill="1" applyBorder="1" applyAlignment="1">
      <alignment horizontal="left" vertical="center" wrapText="1"/>
    </xf>
    <xf numFmtId="0" fontId="51" fillId="0" borderId="0" xfId="964" applyFont="1" applyFill="1">
      <alignment vertical="center"/>
    </xf>
    <xf numFmtId="3" fontId="8" fillId="0" borderId="0" xfId="964" applyNumberFormat="1" applyFill="1">
      <alignment vertical="center"/>
    </xf>
    <xf numFmtId="0" fontId="24" fillId="3" borderId="0" xfId="964" applyFont="1" applyFill="1" applyAlignment="1" applyProtection="1">
      <alignment horizontal="center" vertical="center" wrapText="1"/>
    </xf>
    <xf numFmtId="0" fontId="12" fillId="3" borderId="0" xfId="964" applyFont="1" applyFill="1" applyProtection="1">
      <alignment vertical="center"/>
    </xf>
    <xf numFmtId="0" fontId="8" fillId="3" borderId="0" xfId="963" applyFill="1" applyProtection="1">
      <alignment vertical="center"/>
    </xf>
    <xf numFmtId="182" fontId="8" fillId="3" borderId="0" xfId="964" applyNumberFormat="1" applyFill="1" applyProtection="1">
      <alignment vertical="center"/>
    </xf>
    <xf numFmtId="0" fontId="0" fillId="0" borderId="0" xfId="0" applyAlignment="1" applyProtection="1"/>
    <xf numFmtId="0" fontId="12" fillId="0" borderId="0" xfId="964" applyFont="1" applyFill="1" applyAlignment="1" applyProtection="1">
      <alignment horizontal="left" vertical="center"/>
    </xf>
    <xf numFmtId="0" fontId="43" fillId="0" borderId="0" xfId="964" applyFont="1" applyFill="1" applyProtection="1">
      <alignment vertical="center"/>
    </xf>
    <xf numFmtId="0" fontId="24" fillId="0" borderId="1" xfId="964" applyFont="1" applyFill="1" applyBorder="1" applyAlignment="1" applyProtection="1">
      <alignment horizontal="center" vertical="center" wrapText="1"/>
    </xf>
    <xf numFmtId="0" fontId="12" fillId="0" borderId="2" xfId="964" applyFont="1" applyFill="1" applyBorder="1" applyAlignment="1" applyProtection="1">
      <alignment horizontal="left" vertical="top" wrapText="1"/>
    </xf>
    <xf numFmtId="0" fontId="12" fillId="0" borderId="1" xfId="964" applyNumberFormat="1" applyFont="1" applyFill="1" applyBorder="1" applyAlignment="1" applyProtection="1">
      <alignment vertical="center" wrapText="1"/>
    </xf>
    <xf numFmtId="0" fontId="24" fillId="0" borderId="2" xfId="964" applyFont="1" applyFill="1" applyBorder="1" applyAlignment="1" applyProtection="1">
      <alignment horizontal="distributed" vertical="center"/>
    </xf>
    <xf numFmtId="0" fontId="12" fillId="0" borderId="2" xfId="963" applyFont="1" applyFill="1" applyBorder="1" applyAlignment="1" applyProtection="1">
      <alignment horizontal="left" vertical="center"/>
    </xf>
    <xf numFmtId="0" fontId="38" fillId="0" borderId="2" xfId="964" applyFont="1" applyFill="1" applyBorder="1" applyAlignment="1" applyProtection="1">
      <alignment horizontal="distributed" vertical="center"/>
    </xf>
    <xf numFmtId="0" fontId="24" fillId="0" borderId="1" xfId="964" applyNumberFormat="1" applyFont="1" applyFill="1" applyBorder="1" applyAlignment="1" applyProtection="1">
      <alignment horizontal="distributed" vertical="center"/>
    </xf>
    <xf numFmtId="3" fontId="8" fillId="3" borderId="0" xfId="964" applyNumberFormat="1" applyFill="1" applyProtection="1">
      <alignment vertical="center"/>
    </xf>
    <xf numFmtId="0" fontId="12" fillId="0" borderId="2" xfId="964" quotePrefix="1" applyFont="1" applyFill="1" applyBorder="1" applyAlignment="1" applyProtection="1">
      <alignment horizontal="left" vertical="center"/>
    </xf>
    <xf numFmtId="3" fontId="23" fillId="38" borderId="28" xfId="0" applyNumberFormat="1" applyFont="1" applyFill="1" applyBorder="1" applyAlignment="1" applyProtection="1">
      <alignment horizontal="right" vertical="center"/>
    </xf>
    <xf numFmtId="3" fontId="23" fillId="38" borderId="28" xfId="0" applyNumberFormat="1" applyFont="1" applyFill="1" applyBorder="1" applyAlignment="1" applyProtection="1">
      <alignment horizontal="right" vertical="center"/>
      <protection locked="0"/>
    </xf>
    <xf numFmtId="197" fontId="0" fillId="0" borderId="0" xfId="0" applyNumberFormat="1" applyFill="1" applyAlignment="1"/>
    <xf numFmtId="0" fontId="41" fillId="0" borderId="0" xfId="714" applyFont="1" applyAlignment="1">
      <alignment horizontal="center" vertical="center"/>
    </xf>
    <xf numFmtId="0" fontId="23" fillId="38" borderId="29" xfId="0" applyFont="1" applyFill="1" applyBorder="1" applyAlignment="1" applyProtection="1">
      <alignment horizontal="left" vertical="center"/>
    </xf>
    <xf numFmtId="49" fontId="23" fillId="2" borderId="28" xfId="0" applyNumberFormat="1" applyFont="1" applyFill="1" applyBorder="1" applyAlignment="1" applyProtection="1">
      <alignment horizontal="left" vertical="center" wrapText="1"/>
    </xf>
    <xf numFmtId="204" fontId="11" fillId="2" borderId="1" xfId="0" applyNumberFormat="1" applyFont="1" applyFill="1" applyBorder="1" applyAlignment="1" applyProtection="1">
      <alignment horizontal="right" vertical="center"/>
      <protection locked="0"/>
    </xf>
    <xf numFmtId="49" fontId="12" fillId="0" borderId="1" xfId="16" applyNumberFormat="1" applyFont="1" applyBorder="1" applyAlignment="1">
      <alignment horizontal="right" vertical="center" wrapText="1"/>
    </xf>
    <xf numFmtId="49" fontId="11" fillId="0" borderId="1" xfId="0" applyNumberFormat="1" applyFont="1" applyBorder="1" applyAlignment="1">
      <alignment horizontal="right" vertical="center" wrapText="1"/>
    </xf>
    <xf numFmtId="180" fontId="46" fillId="0" borderId="1" xfId="0" applyNumberFormat="1" applyFont="1" applyFill="1" applyBorder="1" applyAlignment="1"/>
    <xf numFmtId="3" fontId="8" fillId="0" borderId="0" xfId="964" applyNumberFormat="1" applyProtection="1">
      <alignment vertical="center"/>
    </xf>
    <xf numFmtId="0" fontId="19" fillId="0" borderId="1" xfId="0" applyFont="1" applyFill="1" applyBorder="1" applyAlignment="1">
      <alignment horizontal="center" vertical="center" wrapText="1"/>
    </xf>
    <xf numFmtId="202" fontId="19" fillId="0" borderId="1" xfId="0" applyNumberFormat="1" applyFont="1" applyFill="1" applyBorder="1" applyAlignment="1">
      <alignment vertical="center" wrapText="1"/>
    </xf>
    <xf numFmtId="0" fontId="11" fillId="0" borderId="1" xfId="850" quotePrefix="1" applyFont="1" applyFill="1" applyBorder="1" applyAlignment="1">
      <alignment horizontal="center" vertical="center" wrapText="1"/>
    </xf>
    <xf numFmtId="49" fontId="23" fillId="0" borderId="1" xfId="846" applyNumberFormat="1" applyFont="1" applyFill="1" applyBorder="1" applyAlignment="1">
      <alignment horizontal="left" vertical="center"/>
    </xf>
    <xf numFmtId="49" fontId="23" fillId="0" borderId="1" xfId="846" applyNumberFormat="1" applyFont="1" applyFill="1" applyBorder="1" applyAlignment="1">
      <alignment horizontal="left" vertical="center" wrapText="1"/>
    </xf>
    <xf numFmtId="3" fontId="23" fillId="39" borderId="28" xfId="0" applyNumberFormat="1" applyFont="1" applyFill="1" applyBorder="1" applyAlignment="1" applyProtection="1">
      <alignment horizontal="right" vertical="center"/>
      <protection locked="0"/>
    </xf>
    <xf numFmtId="0" fontId="41" fillId="0" borderId="0" xfId="714" applyFont="1" applyFill="1" applyAlignment="1">
      <alignment horizontal="center" vertical="center"/>
    </xf>
    <xf numFmtId="0" fontId="34" fillId="0" borderId="0" xfId="787" applyFont="1" applyFill="1" applyBorder="1" applyAlignment="1">
      <alignment horizontal="left" vertical="center" wrapText="1"/>
    </xf>
    <xf numFmtId="0" fontId="2" fillId="0" borderId="0" xfId="964" applyFont="1" applyFill="1" applyAlignment="1" applyProtection="1">
      <alignment horizontal="center" vertical="center"/>
    </xf>
    <xf numFmtId="0" fontId="2" fillId="0" borderId="0" xfId="964" applyFont="1" applyFill="1" applyAlignment="1">
      <alignment horizontal="center" vertical="center"/>
    </xf>
    <xf numFmtId="0" fontId="2" fillId="3" borderId="0" xfId="964" applyFont="1" applyFill="1" applyAlignment="1">
      <alignment horizontal="center" vertical="center"/>
    </xf>
    <xf numFmtId="0" fontId="9" fillId="2" borderId="0" xfId="714" applyFont="1" applyFill="1" applyBorder="1" applyAlignment="1">
      <alignment horizontal="center" vertical="center"/>
    </xf>
    <xf numFmtId="0" fontId="41" fillId="0" borderId="0" xfId="714" applyFont="1" applyAlignment="1">
      <alignment horizontal="center" vertical="center"/>
    </xf>
    <xf numFmtId="0" fontId="9" fillId="0" borderId="0" xfId="787" applyFont="1" applyAlignment="1">
      <alignment horizontal="center" vertical="center" shrinkToFit="1"/>
    </xf>
    <xf numFmtId="0" fontId="44" fillId="0" borderId="0" xfId="0" applyFont="1" applyFill="1" applyBorder="1" applyAlignment="1">
      <alignment horizontal="center" vertical="center"/>
    </xf>
    <xf numFmtId="0" fontId="24" fillId="0" borderId="2" xfId="968" applyFont="1" applyBorder="1" applyAlignment="1">
      <alignment horizontal="center" vertical="center"/>
    </xf>
    <xf numFmtId="0" fontId="24" fillId="0" borderId="6" xfId="968" applyFont="1" applyBorder="1" applyAlignment="1">
      <alignment horizontal="center" vertical="center"/>
    </xf>
    <xf numFmtId="0" fontId="5" fillId="0" borderId="0" xfId="0" applyFont="1" applyFill="1" applyBorder="1" applyAlignment="1">
      <alignment horizontal="left" vertical="top" wrapText="1"/>
    </xf>
    <xf numFmtId="0" fontId="24" fillId="0" borderId="5" xfId="968" applyFont="1" applyBorder="1" applyAlignment="1">
      <alignment horizontal="center" vertical="center"/>
    </xf>
    <xf numFmtId="0" fontId="24" fillId="0" borderId="7" xfId="968" applyFont="1" applyBorder="1" applyAlignment="1">
      <alignment horizontal="center" vertical="center"/>
    </xf>
    <xf numFmtId="0" fontId="41" fillId="0" borderId="0" xfId="714" applyFont="1" applyFill="1" applyAlignment="1">
      <alignment horizontal="center" vertical="center"/>
    </xf>
    <xf numFmtId="0" fontId="9" fillId="0" borderId="0" xfId="786" applyFont="1" applyFill="1" applyAlignment="1">
      <alignment horizontal="center" vertical="center" shrinkToFit="1"/>
    </xf>
    <xf numFmtId="0" fontId="9" fillId="3" borderId="0" xfId="786" applyFont="1" applyFill="1" applyAlignment="1">
      <alignment horizontal="center" vertical="center" shrinkToFit="1"/>
    </xf>
    <xf numFmtId="0" fontId="9" fillId="0" borderId="0" xfId="786" applyFont="1" applyAlignment="1">
      <alignment horizontal="center" vertical="center" shrinkToFit="1"/>
    </xf>
    <xf numFmtId="0" fontId="33" fillId="2" borderId="0" xfId="786" applyFont="1" applyFill="1" applyAlignment="1">
      <alignment horizontal="center" vertical="center" shrinkToFit="1"/>
    </xf>
    <xf numFmtId="0" fontId="30" fillId="0" borderId="0" xfId="787" applyFont="1" applyAlignment="1">
      <alignment horizontal="center" vertical="center" shrinkToFit="1"/>
    </xf>
    <xf numFmtId="0" fontId="25" fillId="0" borderId="0" xfId="735" applyNumberFormat="1" applyFont="1" applyFill="1" applyAlignment="1" applyProtection="1">
      <alignment horizontal="center" vertical="center" wrapText="1"/>
    </xf>
    <xf numFmtId="0" fontId="25" fillId="0" borderId="0" xfId="498" applyNumberFormat="1" applyFont="1" applyFill="1" applyAlignment="1" applyProtection="1">
      <alignment horizontal="center" vertical="center" wrapText="1"/>
    </xf>
    <xf numFmtId="0" fontId="25" fillId="0" borderId="0" xfId="698" applyNumberFormat="1" applyFont="1" applyFill="1" applyAlignment="1" applyProtection="1">
      <alignment horizontal="center" vertical="center" wrapText="1"/>
    </xf>
    <xf numFmtId="0" fontId="25" fillId="0" borderId="0" xfId="698" applyNumberFormat="1" applyFont="1" applyFill="1" applyAlignment="1" applyProtection="1">
      <alignment horizontal="right" vertical="center" wrapText="1"/>
    </xf>
    <xf numFmtId="0" fontId="8" fillId="0" borderId="0" xfId="0" applyFont="1" applyFill="1" applyBorder="1" applyAlignment="1">
      <alignment vertical="center" wrapText="1"/>
    </xf>
    <xf numFmtId="0" fontId="24" fillId="0" borderId="1" xfId="0" applyFont="1" applyFill="1" applyBorder="1" applyAlignment="1">
      <alignment horizontal="center" vertical="center" wrapText="1"/>
    </xf>
    <xf numFmtId="0" fontId="2" fillId="0" borderId="0" xfId="698" applyNumberFormat="1" applyFont="1" applyFill="1" applyAlignment="1" applyProtection="1">
      <alignment horizontal="center" vertical="center"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right" vertical="center" wrapText="1"/>
    </xf>
    <xf numFmtId="0" fontId="2" fillId="0" borderId="0" xfId="0" applyFont="1" applyFill="1" applyBorder="1" applyAlignment="1">
      <alignment horizontal="center" vertical="center" wrapText="1"/>
    </xf>
    <xf numFmtId="0" fontId="8" fillId="0" borderId="0"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0" fillId="0" borderId="0" xfId="0" applyFont="1" applyFill="1" applyBorder="1" applyAlignment="1">
      <alignment vertical="center" wrapText="1"/>
    </xf>
    <xf numFmtId="0" fontId="17" fillId="0" borderId="0" xfId="0" applyFont="1" applyFill="1" applyBorder="1" applyAlignment="1">
      <alignment vertical="center" wrapText="1"/>
    </xf>
    <xf numFmtId="0" fontId="18" fillId="0" borderId="1" xfId="0" applyFont="1" applyFill="1" applyBorder="1" applyAlignment="1">
      <alignment horizontal="left" vertical="center"/>
    </xf>
    <xf numFmtId="0" fontId="19" fillId="0" borderId="1" xfId="0" applyFont="1" applyFill="1" applyBorder="1" applyAlignment="1">
      <alignment horizontal="left" vertical="center"/>
    </xf>
    <xf numFmtId="0" fontId="2" fillId="0" borderId="0" xfId="0" applyFont="1" applyFill="1" applyBorder="1" applyAlignment="1">
      <alignment horizontal="center" vertical="center"/>
    </xf>
    <xf numFmtId="0" fontId="19" fillId="0" borderId="0" xfId="0" applyFont="1" applyFill="1" applyBorder="1" applyAlignment="1">
      <alignment horizontal="right" vertical="center"/>
    </xf>
    <xf numFmtId="0" fontId="19" fillId="0" borderId="0" xfId="0" applyFont="1" applyFill="1" applyBorder="1" applyAlignment="1">
      <alignment horizontal="right" vertical="center" wrapText="1"/>
    </xf>
    <xf numFmtId="0" fontId="18" fillId="0" borderId="1" xfId="0" applyFont="1" applyFill="1" applyBorder="1" applyAlignment="1">
      <alignment horizontal="center" vertical="center"/>
    </xf>
    <xf numFmtId="0" fontId="16" fillId="0" borderId="0" xfId="0" applyFont="1" applyFill="1" applyBorder="1" applyAlignment="1">
      <alignment horizontal="center" vertical="center"/>
    </xf>
    <xf numFmtId="0" fontId="17" fillId="0" borderId="0" xfId="0" applyFont="1" applyFill="1" applyBorder="1" applyAlignment="1">
      <alignment horizontal="right" vertical="center"/>
    </xf>
    <xf numFmtId="0" fontId="9" fillId="0" borderId="0" xfId="178" applyNumberFormat="1" applyFont="1" applyFill="1" applyBorder="1" applyAlignment="1" applyProtection="1">
      <alignment horizontal="center" vertical="center"/>
    </xf>
    <xf numFmtId="0" fontId="11" fillId="0" borderId="5" xfId="850" applyFont="1" applyFill="1" applyBorder="1" applyAlignment="1">
      <alignment horizontal="center" vertical="center" wrapText="1"/>
    </xf>
    <xf numFmtId="0" fontId="11" fillId="0" borderId="7" xfId="850" applyFont="1" applyFill="1" applyBorder="1" applyAlignment="1">
      <alignment horizontal="center" vertical="center" wrapText="1"/>
    </xf>
    <xf numFmtId="0" fontId="2" fillId="0" borderId="0" xfId="963" applyFont="1" applyFill="1" applyBorder="1" applyAlignment="1">
      <alignment horizontal="center" vertical="center"/>
    </xf>
    <xf numFmtId="0" fontId="108" fillId="0" borderId="0" xfId="714" applyFont="1" applyFill="1" applyAlignment="1">
      <alignment horizontal="left" vertical="center"/>
    </xf>
    <xf numFmtId="0" fontId="32" fillId="0" borderId="0" xfId="735" applyFont="1" applyFill="1" applyAlignment="1" applyProtection="1">
      <alignment horizontal="left" vertical="center"/>
    </xf>
    <xf numFmtId="0" fontId="34" fillId="0" borderId="0" xfId="512" applyFont="1" applyFill="1" applyAlignment="1" applyProtection="1">
      <alignment horizontal="left" vertical="center"/>
    </xf>
    <xf numFmtId="0" fontId="11" fillId="0" borderId="0" xfId="753" applyFont="1" applyFill="1" applyAlignment="1" applyProtection="1">
      <alignment horizontal="left" vertical="center"/>
    </xf>
  </cellXfs>
  <cellStyles count="1282">
    <cellStyle name="_20100326高清市院遂宁检察院1080P配置清单26日改" xfId="71"/>
    <cellStyle name="_Book1" xfId="82"/>
    <cellStyle name="_Book1_1" xfId="70"/>
    <cellStyle name="_Book1_2" xfId="85"/>
    <cellStyle name="_Book1_2 2" xfId="12"/>
    <cellStyle name="_Book1_2 2 2" xfId="74"/>
    <cellStyle name="_Book1_2 2 2 2" xfId="79"/>
    <cellStyle name="_Book1_2 2 3" xfId="77"/>
    <cellStyle name="_Book1_2 3" xfId="67"/>
    <cellStyle name="_Book1_2 3 2" xfId="87"/>
    <cellStyle name="_Book1_2 4" xfId="88"/>
    <cellStyle name="_Book1_3" xfId="91"/>
    <cellStyle name="_Book1_3 2" xfId="80"/>
    <cellStyle name="_ET_STYLE_NoName_00_" xfId="69"/>
    <cellStyle name="_ET_STYLE_NoName_00__Book1" xfId="68"/>
    <cellStyle name="_ET_STYLE_NoName_00__Book1_1" xfId="93"/>
    <cellStyle name="_ET_STYLE_NoName_00__Book1_1 2" xfId="94"/>
    <cellStyle name="_ET_STYLE_NoName_00__Book1_1 2 2" xfId="95"/>
    <cellStyle name="_ET_STYLE_NoName_00__Book1_1 2 2 2" xfId="5"/>
    <cellStyle name="_ET_STYLE_NoName_00__Book1_1 2 3" xfId="96"/>
    <cellStyle name="_ET_STYLE_NoName_00__Book1_1 3" xfId="100"/>
    <cellStyle name="_ET_STYLE_NoName_00__Book1_1 3 2" xfId="103"/>
    <cellStyle name="_ET_STYLE_NoName_00__Book1_1 4" xfId="104"/>
    <cellStyle name="_ET_STYLE_NoName_00__Sheet3" xfId="28"/>
    <cellStyle name="_关闭破产企业已移交地方管理中小学校退休教师情况明细表(1)" xfId="106"/>
    <cellStyle name="_弱电系统设备配置报价清单" xfId="62"/>
    <cellStyle name="0,0_x000d_&#10;NA_x000d_&#10;" xfId="41"/>
    <cellStyle name="0,0_x005f_x000d__x005f_x000a_NA_x005f_x000d__x005f_x000a_" xfId="107"/>
    <cellStyle name="20% - 强调文字颜色 1 2" xfId="108"/>
    <cellStyle name="20% - 强调文字颜色 1 2 2" xfId="109"/>
    <cellStyle name="20% - 强调文字颜色 1 3" xfId="111"/>
    <cellStyle name="20% - 强调文字颜色 2 2" xfId="113"/>
    <cellStyle name="20% - 强调文字颜色 2 2 2" xfId="114"/>
    <cellStyle name="20% - 强调文字颜色 2 3" xfId="116"/>
    <cellStyle name="20% - 强调文字颜色 3 2" xfId="118"/>
    <cellStyle name="20% - 强调文字颜色 3 2 2" xfId="119"/>
    <cellStyle name="20% - 强调文字颜色 3 3" xfId="51"/>
    <cellStyle name="20% - 强调文字颜色 4 2" xfId="122"/>
    <cellStyle name="20% - 强调文字颜色 4 2 2" xfId="124"/>
    <cellStyle name="20% - 强调文字颜色 4 3" xfId="127"/>
    <cellStyle name="20% - 强调文字颜色 5 2" xfId="128"/>
    <cellStyle name="20% - 强调文字颜色 5 2 2" xfId="129"/>
    <cellStyle name="20% - 强调文字颜色 5 3" xfId="130"/>
    <cellStyle name="20% - 强调文字颜色 6 2" xfId="131"/>
    <cellStyle name="20% - 强调文字颜色 6 2 2" xfId="132"/>
    <cellStyle name="20% - 强调文字颜色 6 3" xfId="134"/>
    <cellStyle name="40% - 强调文字颜色 1 2" xfId="135"/>
    <cellStyle name="40% - 强调文字颜色 1 2 2" xfId="136"/>
    <cellStyle name="40% - 强调文字颜色 1 3" xfId="139"/>
    <cellStyle name="40% - 强调文字颜色 2 2" xfId="140"/>
    <cellStyle name="40% - 强调文字颜色 2 2 2" xfId="141"/>
    <cellStyle name="40% - 强调文字颜色 2 3" xfId="142"/>
    <cellStyle name="40% - 强调文字颜色 3 2" xfId="143"/>
    <cellStyle name="40% - 强调文字颜色 3 2 2" xfId="144"/>
    <cellStyle name="40% - 强调文字颜色 3 3" xfId="145"/>
    <cellStyle name="40% - 强调文字颜色 4 2" xfId="47"/>
    <cellStyle name="40% - 强调文字颜色 4 2 2" xfId="146"/>
    <cellStyle name="40% - 强调文字颜色 4 3" xfId="148"/>
    <cellStyle name="40% - 强调文字颜色 5 2" xfId="150"/>
    <cellStyle name="40% - 强调文字颜色 5 2 2" xfId="152"/>
    <cellStyle name="40% - 强调文字颜色 5 3" xfId="154"/>
    <cellStyle name="40% - 强调文字颜色 6 2" xfId="159"/>
    <cellStyle name="40% - 强调文字颜色 6 2 2" xfId="163"/>
    <cellStyle name="40% - 强调文字颜色 6 3" xfId="165"/>
    <cellStyle name="60% - 强调文字颜色 1 2" xfId="168"/>
    <cellStyle name="60% - 强调文字颜色 1 2 2" xfId="169"/>
    <cellStyle name="60% - 强调文字颜色 1 2 2 2" xfId="172"/>
    <cellStyle name="60% - 强调文字颜色 1 2 3" xfId="174"/>
    <cellStyle name="60% - 强调文字颜色 1 3" xfId="175"/>
    <cellStyle name="60% - 强调文字颜色 1 3 2" xfId="176"/>
    <cellStyle name="60% - 强调文字颜色 2 2" xfId="180"/>
    <cellStyle name="60% - 强调文字颜色 2 2 2" xfId="35"/>
    <cellStyle name="60% - 强调文字颜色 2 2 2 2" xfId="42"/>
    <cellStyle name="60% - 强调文字颜色 2 2 3" xfId="182"/>
    <cellStyle name="60% - 强调文字颜色 2 3" xfId="27"/>
    <cellStyle name="60% - 强调文字颜色 2 3 2" xfId="184"/>
    <cellStyle name="60% - 强调文字颜色 3 2" xfId="186"/>
    <cellStyle name="60% - 强调文字颜色 3 2 2" xfId="187"/>
    <cellStyle name="60% - 强调文字颜色 3 2 2 2" xfId="115"/>
    <cellStyle name="60% - 强调文字颜色 3 2 3" xfId="188"/>
    <cellStyle name="60% - 强调文字颜色 3 3" xfId="190"/>
    <cellStyle name="60% - 强调文字颜色 3 3 2" xfId="192"/>
    <cellStyle name="60% - 强调文字颜色 4 2" xfId="194"/>
    <cellStyle name="60% - 强调文字颜色 4 2 2" xfId="195"/>
    <cellStyle name="60% - 强调文字颜色 4 2 2 2" xfId="26"/>
    <cellStyle name="60% - 强调文字颜色 4 2 3" xfId="50"/>
    <cellStyle name="60% - 强调文字颜色 4 3" xfId="151"/>
    <cellStyle name="60% - 强调文字颜色 4 3 2" xfId="198"/>
    <cellStyle name="60% - 强调文字颜色 5 2" xfId="200"/>
    <cellStyle name="60% - 强调文字颜色 5 2 2" xfId="201"/>
    <cellStyle name="60% - 强调文字颜色 5 2 2 2" xfId="59"/>
    <cellStyle name="60% - 强调文字颜色 5 2 3" xfId="203"/>
    <cellStyle name="60% - 强调文字颜色 5 3" xfId="204"/>
    <cellStyle name="60% - 强调文字颜色 5 3 2" xfId="206"/>
    <cellStyle name="60% - 强调文字颜色 6 2" xfId="207"/>
    <cellStyle name="60% - 强调文字颜色 6 2 2" xfId="210"/>
    <cellStyle name="60% - 强调文字颜色 6 2 2 2" xfId="212"/>
    <cellStyle name="60% - 强调文字颜色 6 2 3" xfId="213"/>
    <cellStyle name="60% - 强调文字颜色 6 3" xfId="214"/>
    <cellStyle name="60% - 强调文字颜色 6 3 2" xfId="22"/>
    <cellStyle name="6mal" xfId="215"/>
    <cellStyle name="Accent1" xfId="137"/>
    <cellStyle name="Accent1 - 20%" xfId="218"/>
    <cellStyle name="Accent1 - 20% 2" xfId="112"/>
    <cellStyle name="Accent1 - 20% 2 2" xfId="220"/>
    <cellStyle name="Accent1 - 20% 3" xfId="221"/>
    <cellStyle name="Accent1 - 40%" xfId="224"/>
    <cellStyle name="Accent1 - 40% 2" xfId="225"/>
    <cellStyle name="Accent1 - 40% 2 2" xfId="226"/>
    <cellStyle name="Accent1 - 40% 3" xfId="228"/>
    <cellStyle name="Accent1 - 60%" xfId="229"/>
    <cellStyle name="Accent1 - 60% 2" xfId="231"/>
    <cellStyle name="Accent1 - 60% 2 2" xfId="37"/>
    <cellStyle name="Accent1 - 60% 3" xfId="233"/>
    <cellStyle name="Accent1 2" xfId="234"/>
    <cellStyle name="Accent1 2 2" xfId="236"/>
    <cellStyle name="Accent1 3" xfId="238"/>
    <cellStyle name="Accent1 3 2" xfId="239"/>
    <cellStyle name="Accent1 4" xfId="102"/>
    <cellStyle name="Accent1 4 2" xfId="90"/>
    <cellStyle name="Accent1 5" xfId="9"/>
    <cellStyle name="Accent1 5 2" xfId="240"/>
    <cellStyle name="Accent1 6" xfId="243"/>
    <cellStyle name="Accent1 7" xfId="245"/>
    <cellStyle name="Accent1 8" xfId="248"/>
    <cellStyle name="Accent1 9" xfId="250"/>
    <cellStyle name="Accent2" xfId="253"/>
    <cellStyle name="Accent2 - 20%" xfId="84"/>
    <cellStyle name="Accent2 - 20% 2" xfId="11"/>
    <cellStyle name="Accent2 - 20% 2 2" xfId="72"/>
    <cellStyle name="Accent2 - 20% 3" xfId="66"/>
    <cellStyle name="Accent2 - 40%" xfId="14"/>
    <cellStyle name="Accent2 - 40% 2" xfId="55"/>
    <cellStyle name="Accent2 - 40% 2 2" xfId="255"/>
    <cellStyle name="Accent2 - 40% 3" xfId="58"/>
    <cellStyle name="Accent2 - 60%" xfId="20"/>
    <cellStyle name="Accent2 - 60% 2" xfId="256"/>
    <cellStyle name="Accent2 - 60% 2 2" xfId="258"/>
    <cellStyle name="Accent2 - 60% 3" xfId="259"/>
    <cellStyle name="Accent2 2" xfId="260"/>
    <cellStyle name="Accent2 2 2" xfId="262"/>
    <cellStyle name="Accent2 3" xfId="263"/>
    <cellStyle name="Accent2 3 2" xfId="264"/>
    <cellStyle name="Accent2 4" xfId="265"/>
    <cellStyle name="Accent2 4 2" xfId="266"/>
    <cellStyle name="Accent2 5" xfId="162"/>
    <cellStyle name="Accent2 5 2" xfId="268"/>
    <cellStyle name="Accent2 6" xfId="273"/>
    <cellStyle name="Accent2 7" xfId="274"/>
    <cellStyle name="Accent2 8" xfId="275"/>
    <cellStyle name="Accent2 9" xfId="276"/>
    <cellStyle name="Accent3" xfId="277"/>
    <cellStyle name="Accent3 - 20%" xfId="280"/>
    <cellStyle name="Accent3 - 20% 2" xfId="285"/>
    <cellStyle name="Accent3 - 20% 2 2" xfId="289"/>
    <cellStyle name="Accent3 - 20% 3" xfId="291"/>
    <cellStyle name="Accent3 - 40%" xfId="294"/>
    <cellStyle name="Accent3 - 40% 2" xfId="295"/>
    <cellStyle name="Accent3 - 40% 2 2" xfId="296"/>
    <cellStyle name="Accent3 - 40% 3" xfId="301"/>
    <cellStyle name="Accent3 - 60%" xfId="303"/>
    <cellStyle name="Accent3 - 60% 2" xfId="305"/>
    <cellStyle name="Accent3 - 60% 2 2" xfId="307"/>
    <cellStyle name="Accent3 - 60% 3" xfId="308"/>
    <cellStyle name="Accent3 2" xfId="309"/>
    <cellStyle name="Accent3 2 2" xfId="311"/>
    <cellStyle name="Accent3 3" xfId="312"/>
    <cellStyle name="Accent3 3 2" xfId="313"/>
    <cellStyle name="Accent3 4" xfId="314"/>
    <cellStyle name="Accent3 4 2" xfId="31"/>
    <cellStyle name="Accent3 5" xfId="315"/>
    <cellStyle name="Accent3 5 2" xfId="316"/>
    <cellStyle name="Accent3 6" xfId="319"/>
    <cellStyle name="Accent3 7" xfId="320"/>
    <cellStyle name="Accent3 8" xfId="321"/>
    <cellStyle name="Accent3 9" xfId="323"/>
    <cellStyle name="Accent4" xfId="324"/>
    <cellStyle name="Accent4 - 20%" xfId="326"/>
    <cellStyle name="Accent4 - 20% 2" xfId="328"/>
    <cellStyle name="Accent4 - 20% 2 2" xfId="330"/>
    <cellStyle name="Accent4 - 20% 3" xfId="333"/>
    <cellStyle name="Accent4 - 40%" xfId="335"/>
    <cellStyle name="Accent4 - 40% 2" xfId="338"/>
    <cellStyle name="Accent4 - 40% 2 2" xfId="341"/>
    <cellStyle name="Accent4 - 40% 3" xfId="342"/>
    <cellStyle name="Accent4 - 60%" xfId="297"/>
    <cellStyle name="Accent4 - 60% 2" xfId="343"/>
    <cellStyle name="Accent4 - 60% 2 2" xfId="344"/>
    <cellStyle name="Accent4 - 60% 3" xfId="345"/>
    <cellStyle name="Accent4 2" xfId="348"/>
    <cellStyle name="Accent4 2 2" xfId="44"/>
    <cellStyle name="Accent4 3" xfId="350"/>
    <cellStyle name="Accent4 3 2" xfId="293"/>
    <cellStyle name="Accent4 4" xfId="351"/>
    <cellStyle name="Accent4 4 2" xfId="352"/>
    <cellStyle name="Accent4 5" xfId="25"/>
    <cellStyle name="Accent4 5 2" xfId="302"/>
    <cellStyle name="Accent4 6" xfId="356"/>
    <cellStyle name="Accent4 7" xfId="359"/>
    <cellStyle name="Accent4 8" xfId="361"/>
    <cellStyle name="Accent4 9" xfId="216"/>
    <cellStyle name="Accent5" xfId="362"/>
    <cellStyle name="Accent5 - 20%" xfId="219"/>
    <cellStyle name="Accent5 - 20% 2" xfId="363"/>
    <cellStyle name="Accent5 - 20% 2 2" xfId="364"/>
    <cellStyle name="Accent5 - 20% 3" xfId="366"/>
    <cellStyle name="Accent5 - 40%" xfId="367"/>
    <cellStyle name="Accent5 - 40% 2" xfId="189"/>
    <cellStyle name="Accent5 - 40% 2 2" xfId="191"/>
    <cellStyle name="Accent5 - 40% 3" xfId="257"/>
    <cellStyle name="Accent5 - 60%" xfId="369"/>
    <cellStyle name="Accent5 - 60% 2" xfId="370"/>
    <cellStyle name="Accent5 - 60% 2 2" xfId="30"/>
    <cellStyle name="Accent5 - 60% 3" xfId="92"/>
    <cellStyle name="Accent5 2" xfId="279"/>
    <cellStyle name="Accent5 2 2" xfId="284"/>
    <cellStyle name="Accent5 3" xfId="372"/>
    <cellStyle name="Accent5 3 2" xfId="375"/>
    <cellStyle name="Accent5 4" xfId="105"/>
    <cellStyle name="Accent5 4 2" xfId="378"/>
    <cellStyle name="Accent5 5" xfId="380"/>
    <cellStyle name="Accent5 5 2" xfId="382"/>
    <cellStyle name="Accent5 6" xfId="288"/>
    <cellStyle name="Accent5 7" xfId="385"/>
    <cellStyle name="Accent5 8" xfId="389"/>
    <cellStyle name="Accent5 9" xfId="3"/>
    <cellStyle name="Accent6" xfId="347"/>
    <cellStyle name="Accent6 - 20%" xfId="390"/>
    <cellStyle name="Accent6 - 20% 2" xfId="147"/>
    <cellStyle name="Accent6 - 20% 2 2" xfId="54"/>
    <cellStyle name="Accent6 - 20% 3" xfId="133"/>
    <cellStyle name="Accent6 - 40%" xfId="337"/>
    <cellStyle name="Accent6 - 40% 2" xfId="340"/>
    <cellStyle name="Accent6 - 40% 2 2" xfId="391"/>
    <cellStyle name="Accent6 - 40% 3" xfId="393"/>
    <cellStyle name="Accent6 - 60%" xfId="181"/>
    <cellStyle name="Accent6 - 60% 2" xfId="394"/>
    <cellStyle name="Accent6 - 60% 2 2" xfId="125"/>
    <cellStyle name="Accent6 - 60% 3" xfId="395"/>
    <cellStyle name="Accent6 2" xfId="43"/>
    <cellStyle name="Accent6 2 2" xfId="167"/>
    <cellStyle name="Accent6 3" xfId="29"/>
    <cellStyle name="Accent6 3 2" xfId="179"/>
    <cellStyle name="Accent6 4" xfId="17"/>
    <cellStyle name="Accent6 4 2" xfId="185"/>
    <cellStyle name="Accent6 5" xfId="46"/>
    <cellStyle name="Accent6 5 2" xfId="193"/>
    <cellStyle name="Accent6 6" xfId="61"/>
    <cellStyle name="Accent6 7" xfId="64"/>
    <cellStyle name="Accent6 8" xfId="397"/>
    <cellStyle name="Accent6 9" xfId="223"/>
    <cellStyle name="args.style" xfId="8"/>
    <cellStyle name="Category" xfId="371"/>
    <cellStyle name="Category 2" xfId="374"/>
    <cellStyle name="ColLevel_0" xfId="392"/>
    <cellStyle name="Comma [0]_!!!GO" xfId="377"/>
    <cellStyle name="comma zerodec" xfId="310"/>
    <cellStyle name="Comma_!!!GO" xfId="399"/>
    <cellStyle name="Currency [0]_!!!GO" xfId="237"/>
    <cellStyle name="Currency_!!!GO" xfId="402"/>
    <cellStyle name="Currency1" xfId="404"/>
    <cellStyle name="Date" xfId="271"/>
    <cellStyle name="Date 2" xfId="405"/>
    <cellStyle name="Date 2 2" xfId="406"/>
    <cellStyle name="Date 3" xfId="235"/>
    <cellStyle name="Dollar (zero dec)" xfId="407"/>
    <cellStyle name="Grey" xfId="411"/>
    <cellStyle name="Header1" xfId="413"/>
    <cellStyle name="Header1 2" xfId="252"/>
    <cellStyle name="Header2" xfId="209"/>
    <cellStyle name="Header2 2" xfId="211"/>
    <cellStyle name="Header2 2 2" xfId="414"/>
    <cellStyle name="Header2 3" xfId="415"/>
    <cellStyle name="Input [yellow]" xfId="417"/>
    <cellStyle name="Input [yellow] 2" xfId="419"/>
    <cellStyle name="Input [yellow] 2 2" xfId="420"/>
    <cellStyle name="Input [yellow] 2 2 2" xfId="365"/>
    <cellStyle name="Input [yellow] 2 3" xfId="421"/>
    <cellStyle name="Input [yellow] 3" xfId="422"/>
    <cellStyle name="Input [yellow] 3 2" xfId="423"/>
    <cellStyle name="Input [yellow] 4" xfId="19"/>
    <cellStyle name="Input Cells" xfId="424"/>
    <cellStyle name="Linked Cells" xfId="425"/>
    <cellStyle name="Millares [0]_96 Risk" xfId="426"/>
    <cellStyle name="Millares_96 Risk" xfId="428"/>
    <cellStyle name="Milliers [0]_!!!GO" xfId="430"/>
    <cellStyle name="Milliers_!!!GO" xfId="278"/>
    <cellStyle name="Moneda [0]_96 Risk" xfId="431"/>
    <cellStyle name="Moneda_96 Risk" xfId="317"/>
    <cellStyle name="Month" xfId="434"/>
    <cellStyle name="Month 2" xfId="435"/>
    <cellStyle name="Mon閠aire [0]_!!!GO" xfId="292"/>
    <cellStyle name="Mon閠aire_!!!GO" xfId="120"/>
    <cellStyle name="New Times Roman" xfId="349"/>
    <cellStyle name="no dec" xfId="438"/>
    <cellStyle name="no dec 2" xfId="440"/>
    <cellStyle name="no dec 2 2" xfId="442"/>
    <cellStyle name="no dec 3" xfId="445"/>
    <cellStyle name="Normal" xfId="1281"/>
    <cellStyle name="Normal - Style1" xfId="446"/>
    <cellStyle name="Normal_!!!GO" xfId="448"/>
    <cellStyle name="per.style" xfId="450"/>
    <cellStyle name="Percent [2]" xfId="98"/>
    <cellStyle name="Percent [2] 2" xfId="453"/>
    <cellStyle name="Percent_!!!GO" xfId="454"/>
    <cellStyle name="Pourcentage_pldt" xfId="456"/>
    <cellStyle name="PSChar" xfId="56"/>
    <cellStyle name="PSChar 2" xfId="457"/>
    <cellStyle name="PSDate" xfId="460"/>
    <cellStyle name="PSDate 2" xfId="462"/>
    <cellStyle name="PSDec" xfId="463"/>
    <cellStyle name="PSDec 2" xfId="466"/>
    <cellStyle name="PSHeading" xfId="467"/>
    <cellStyle name="PSHeading 2" xfId="437"/>
    <cellStyle name="PSHeading 2 2" xfId="439"/>
    <cellStyle name="PSHeading 2 2 2" xfId="441"/>
    <cellStyle name="PSHeading 2 2 3" xfId="468"/>
    <cellStyle name="PSHeading 2 3" xfId="444"/>
    <cellStyle name="PSHeading 2 4" xfId="469"/>
    <cellStyle name="PSHeading 3" xfId="470"/>
    <cellStyle name="PSHeading 3 2" xfId="227"/>
    <cellStyle name="PSHeading 3 3" xfId="459"/>
    <cellStyle name="PSHeading 4" xfId="49"/>
    <cellStyle name="PSHeading 5" xfId="353"/>
    <cellStyle name="PSInt" xfId="449"/>
    <cellStyle name="PSInt 2" xfId="471"/>
    <cellStyle name="PSSpacer" xfId="346"/>
    <cellStyle name="PSSpacer 2" xfId="472"/>
    <cellStyle name="RowLevel_0" xfId="205"/>
    <cellStyle name="sstot" xfId="241"/>
    <cellStyle name="sstot 2" xfId="473"/>
    <cellStyle name="Standard_AREAS" xfId="474"/>
    <cellStyle name="t" xfId="261"/>
    <cellStyle name="t 2" xfId="475"/>
    <cellStyle name="t_HVAC Equipment (3)" xfId="452"/>
    <cellStyle name="t_HVAC Equipment (3) 2" xfId="477"/>
    <cellStyle name="百分比" xfId="23" builtinId="5"/>
    <cellStyle name="百分比 10" xfId="436"/>
    <cellStyle name="百分比 2" xfId="322"/>
    <cellStyle name="百分比 2 10" xfId="202"/>
    <cellStyle name="百分比 2 10 2" xfId="76"/>
    <cellStyle name="百分比 2 11" xfId="478"/>
    <cellStyle name="百分比 2 11 2" xfId="481"/>
    <cellStyle name="百分比 2 12" xfId="483"/>
    <cellStyle name="百分比 2 2" xfId="485"/>
    <cellStyle name="百分比 2 2 2" xfId="325"/>
    <cellStyle name="百分比 2 2 2 2" xfId="327"/>
    <cellStyle name="百分比 2 2 2 2 2" xfId="329"/>
    <cellStyle name="百分比 2 2 2 3" xfId="332"/>
    <cellStyle name="百分比 2 2 3" xfId="486"/>
    <cellStyle name="百分比 2 2 3 2" xfId="487"/>
    <cellStyle name="百分比 2 2 4" xfId="73"/>
    <cellStyle name="百分比 2 2 4 2" xfId="78"/>
    <cellStyle name="百分比 2 2 5" xfId="75"/>
    <cellStyle name="百分比 2 3" xfId="488"/>
    <cellStyle name="百分比 2 3 2" xfId="489"/>
    <cellStyle name="百分比 2 3 2 2" xfId="490"/>
    <cellStyle name="百分比 2 3 2 2 2" xfId="387"/>
    <cellStyle name="百分比 2 3 2 3" xfId="491"/>
    <cellStyle name="百分比 2 3 3" xfId="492"/>
    <cellStyle name="百分比 2 3 3 2" xfId="493"/>
    <cellStyle name="百分比 2 3 4" xfId="86"/>
    <cellStyle name="百分比 2 3 4 2" xfId="173"/>
    <cellStyle name="百分比 2 3 5" xfId="480"/>
    <cellStyle name="百分比 2 4" xfId="494"/>
    <cellStyle name="百分比 2 4 2" xfId="334"/>
    <cellStyle name="百分比 2 4 2 2" xfId="336"/>
    <cellStyle name="百分比 2 4 3" xfId="398"/>
    <cellStyle name="百分比 2 4 3 2" xfId="495"/>
    <cellStyle name="百分比 2 4 4" xfId="496"/>
    <cellStyle name="百分比 2 5" xfId="497"/>
    <cellStyle name="百分比 2 5 2" xfId="447"/>
    <cellStyle name="百分比 2 6" xfId="499"/>
    <cellStyle name="百分比 2 6 2" xfId="300"/>
    <cellStyle name="百分比 2 7" xfId="502"/>
    <cellStyle name="百分比 2 7 2" xfId="99"/>
    <cellStyle name="百分比 2 8" xfId="504"/>
    <cellStyle name="百分比 2 8 2" xfId="6"/>
    <cellStyle name="百分比 2 9" xfId="157"/>
    <cellStyle name="百分比 2 9 2" xfId="161"/>
    <cellStyle name="百分比 2 9 2 2" xfId="267"/>
    <cellStyle name="百分比 2 9 3" xfId="270"/>
    <cellStyle name="百分比 3" xfId="505"/>
    <cellStyle name="百分比 3 2" xfId="506"/>
    <cellStyle name="百分比 3 2 2" xfId="507"/>
    <cellStyle name="百分比 3 3" xfId="508"/>
    <cellStyle name="百分比 3 3 2" xfId="443"/>
    <cellStyle name="百分比 3 4" xfId="510"/>
    <cellStyle name="百分比 4" xfId="38"/>
    <cellStyle name="百分比 4 2" xfId="513"/>
    <cellStyle name="百分比 4 2 2" xfId="357"/>
    <cellStyle name="百分比 4 3" xfId="283"/>
    <cellStyle name="百分比 5" xfId="39"/>
    <cellStyle name="百分比 5 2" xfId="410"/>
    <cellStyle name="百分比 6" xfId="45"/>
    <cellStyle name="百分比 6 2" xfId="515"/>
    <cellStyle name="百分比 7" xfId="32"/>
    <cellStyle name="百分比 7 2" xfId="482"/>
    <cellStyle name="百分比 8" xfId="455"/>
    <cellStyle name="百分比 8 2" xfId="516"/>
    <cellStyle name="百分比 9" xfId="517"/>
    <cellStyle name="百分比 9 2" xfId="518"/>
    <cellStyle name="捠壿 [0.00]_Region Orders (2)" xfId="298"/>
    <cellStyle name="捠壿_Region Orders (2)" xfId="519"/>
    <cellStyle name="编号" xfId="306"/>
    <cellStyle name="编号 2" xfId="509"/>
    <cellStyle name="编号 2 2" xfId="458"/>
    <cellStyle name="编号 2 2 2" xfId="461"/>
    <cellStyle name="编号 2 3" xfId="520"/>
    <cellStyle name="编号 3" xfId="521"/>
    <cellStyle name="编号 3 2" xfId="53"/>
    <cellStyle name="编号 4" xfId="464"/>
    <cellStyle name="标题 1 2" xfId="511"/>
    <cellStyle name="标题 1 2 2" xfId="354"/>
    <cellStyle name="标题 1 2 2 2" xfId="433"/>
    <cellStyle name="标题 1 2 3" xfId="358"/>
    <cellStyle name="标题 1 2 4" xfId="360"/>
    <cellStyle name="标题 1 3" xfId="281"/>
    <cellStyle name="标题 1 3 2" xfId="286"/>
    <cellStyle name="标题 1 3 2 2" xfId="522"/>
    <cellStyle name="标题 1 3 3" xfId="383"/>
    <cellStyle name="标题 1 3 4" xfId="386"/>
    <cellStyle name="标题 1 4" xfId="290"/>
    <cellStyle name="标题 1 4 2" xfId="60"/>
    <cellStyle name="标题 1 4 2 2" xfId="199"/>
    <cellStyle name="标题 1 4 3" xfId="63"/>
    <cellStyle name="标题 1 4 4" xfId="396"/>
    <cellStyle name="标题 1 5" xfId="230"/>
    <cellStyle name="标题 1 5 2" xfId="36"/>
    <cellStyle name="标题 1 5 3" xfId="523"/>
    <cellStyle name="标题 1 6" xfId="232"/>
    <cellStyle name="标题 1 7" xfId="525"/>
    <cellStyle name="标题 10" xfId="484"/>
    <cellStyle name="标题 2 2" xfId="408"/>
    <cellStyle name="标题 2 2 2" xfId="500"/>
    <cellStyle name="标题 2 2 2 2" xfId="97"/>
    <cellStyle name="标题 2 2 3" xfId="503"/>
    <cellStyle name="标题 2 2 4" xfId="155"/>
    <cellStyle name="标题 2 3" xfId="373"/>
    <cellStyle name="标题 2 3 2" xfId="526"/>
    <cellStyle name="标题 2 3 2 2" xfId="527"/>
    <cellStyle name="标题 2 3 3" xfId="368"/>
    <cellStyle name="标题 2 3 4" xfId="403"/>
    <cellStyle name="标题 2 4" xfId="528"/>
    <cellStyle name="标题 2 4 2" xfId="524"/>
    <cellStyle name="标题 2 4 2 2" xfId="529"/>
    <cellStyle name="标题 2 4 3" xfId="532"/>
    <cellStyle name="标题 2 4 4" xfId="533"/>
    <cellStyle name="标题 2 5" xfId="534"/>
    <cellStyle name="标题 2 5 2" xfId="536"/>
    <cellStyle name="标题 2 5 3" xfId="537"/>
    <cellStyle name="标题 2 6" xfId="538"/>
    <cellStyle name="标题 2 7" xfId="535"/>
    <cellStyle name="标题 3 2" xfId="514"/>
    <cellStyle name="标题 3 2 2" xfId="540"/>
    <cellStyle name="标题 3 2 2 2" xfId="531"/>
    <cellStyle name="标题 3 2 3" xfId="542"/>
    <cellStyle name="标题 3 2 4" xfId="171"/>
    <cellStyle name="标题 3 3" xfId="376"/>
    <cellStyle name="标题 3 3 2" xfId="401"/>
    <cellStyle name="标题 3 3 2 2" xfId="543"/>
    <cellStyle name="标题 3 3 3" xfId="544"/>
    <cellStyle name="标题 3 3 4" xfId="545"/>
    <cellStyle name="标题 3 4" xfId="546"/>
    <cellStyle name="标题 3 4 2" xfId="547"/>
    <cellStyle name="标题 3 4 2 2" xfId="548"/>
    <cellStyle name="标题 3 4 3" xfId="549"/>
    <cellStyle name="标题 3 4 4" xfId="550"/>
    <cellStyle name="标题 3 5" xfId="551"/>
    <cellStyle name="标题 3 5 2" xfId="552"/>
    <cellStyle name="标题 3 5 3" xfId="553"/>
    <cellStyle name="标题 3 6" xfId="554"/>
    <cellStyle name="标题 3 7" xfId="556"/>
    <cellStyle name="标题 4 2" xfId="558"/>
    <cellStyle name="标题 4 2 2" xfId="560"/>
    <cellStyle name="标题 4 2 2 2" xfId="562"/>
    <cellStyle name="标题 4 2 3" xfId="564"/>
    <cellStyle name="标题 4 2 4" xfId="565"/>
    <cellStyle name="标题 4 3" xfId="567"/>
    <cellStyle name="标题 4 3 2" xfId="569"/>
    <cellStyle name="标题 4 3 2 2" xfId="570"/>
    <cellStyle name="标题 4 3 3" xfId="571"/>
    <cellStyle name="标题 4 3 4" xfId="572"/>
    <cellStyle name="标题 4 4" xfId="574"/>
    <cellStyle name="标题 4 4 2" xfId="576"/>
    <cellStyle name="标题 4 4 2 2" xfId="577"/>
    <cellStyle name="标题 4 4 3" xfId="578"/>
    <cellStyle name="标题 4 4 4" xfId="579"/>
    <cellStyle name="标题 4 5" xfId="581"/>
    <cellStyle name="标题 4 5 2" xfId="583"/>
    <cellStyle name="标题 4 5 3" xfId="584"/>
    <cellStyle name="标题 4 6" xfId="586"/>
    <cellStyle name="标题 4 7" xfId="588"/>
    <cellStyle name="标题 5" xfId="589"/>
    <cellStyle name="标题 5 2" xfId="590"/>
    <cellStyle name="标题 5 2 2" xfId="591"/>
    <cellStyle name="标题 5 3" xfId="592"/>
    <cellStyle name="标题 5 4" xfId="593"/>
    <cellStyle name="标题 6" xfId="594"/>
    <cellStyle name="标题 6 2" xfId="595"/>
    <cellStyle name="标题 6 2 2" xfId="222"/>
    <cellStyle name="标题 6 3" xfId="596"/>
    <cellStyle name="标题 6 4" xfId="597"/>
    <cellStyle name="标题 7" xfId="598"/>
    <cellStyle name="标题 7 2" xfId="599"/>
    <cellStyle name="标题 7 2 2" xfId="600"/>
    <cellStyle name="标题 7 3" xfId="601"/>
    <cellStyle name="标题 7 4" xfId="602"/>
    <cellStyle name="标题 8" xfId="603"/>
    <cellStyle name="标题 8 2" xfId="605"/>
    <cellStyle name="标题 8 3" xfId="608"/>
    <cellStyle name="标题 9" xfId="609"/>
    <cellStyle name="标题1" xfId="610"/>
    <cellStyle name="标题1 2" xfId="611"/>
    <cellStyle name="标题1 2 2" xfId="612"/>
    <cellStyle name="标题1 2 2 2" xfId="613"/>
    <cellStyle name="标题1 2 3" xfId="615"/>
    <cellStyle name="标题1 3" xfId="616"/>
    <cellStyle name="标题1 3 2" xfId="617"/>
    <cellStyle name="标题1 4" xfId="618"/>
    <cellStyle name="表标题" xfId="619"/>
    <cellStyle name="表标题 2" xfId="620"/>
    <cellStyle name="部门" xfId="621"/>
    <cellStyle name="部门 2" xfId="622"/>
    <cellStyle name="部门 2 2" xfId="623"/>
    <cellStyle name="部门 2 2 2" xfId="624"/>
    <cellStyle name="部门 2 3" xfId="625"/>
    <cellStyle name="部门 3" xfId="626"/>
    <cellStyle name="部门 3 2" xfId="627"/>
    <cellStyle name="部门 4" xfId="4"/>
    <cellStyle name="差 2" xfId="629"/>
    <cellStyle name="差 2 2" xfId="631"/>
    <cellStyle name="差 2 2 2" xfId="632"/>
    <cellStyle name="差 2 3" xfId="634"/>
    <cellStyle name="差 2 4" xfId="635"/>
    <cellStyle name="差 3" xfId="637"/>
    <cellStyle name="差 3 2" xfId="638"/>
    <cellStyle name="差 3 2 2" xfId="639"/>
    <cellStyle name="差 3 3" xfId="640"/>
    <cellStyle name="差 3 4" xfId="641"/>
    <cellStyle name="差 4" xfId="643"/>
    <cellStyle name="差 4 2" xfId="644"/>
    <cellStyle name="差 4 2 2" xfId="645"/>
    <cellStyle name="差 4 3" xfId="646"/>
    <cellStyle name="差 4 4" xfId="647"/>
    <cellStyle name="差 5" xfId="648"/>
    <cellStyle name="差 5 2" xfId="614"/>
    <cellStyle name="差 5 3" xfId="649"/>
    <cellStyle name="差 6" xfId="651"/>
    <cellStyle name="差 7" xfId="40"/>
    <cellStyle name="差 8" xfId="652"/>
    <cellStyle name="差_0502通海县" xfId="653"/>
    <cellStyle name="差_0502通海县 2" xfId="654"/>
    <cellStyle name="差_0502通海县 2 2" xfId="650"/>
    <cellStyle name="差_0502通海县 3" xfId="655"/>
    <cellStyle name="差_0605石屏" xfId="656"/>
    <cellStyle name="差_0605石屏 2" xfId="657"/>
    <cellStyle name="差_0605石屏 2 2" xfId="658"/>
    <cellStyle name="差_0605石屏 3" xfId="659"/>
    <cellStyle name="差_0605石屏县" xfId="660"/>
    <cellStyle name="差_0605石屏县 2" xfId="661"/>
    <cellStyle name="差_0605石屏县 2 2" xfId="662"/>
    <cellStyle name="差_0605石屏县 3" xfId="663"/>
    <cellStyle name="差_1110洱源" xfId="664"/>
    <cellStyle name="差_1110洱源 2" xfId="247"/>
    <cellStyle name="差_1110洱源 2 2" xfId="665"/>
    <cellStyle name="差_1110洱源 3" xfId="249"/>
    <cellStyle name="差_11大理" xfId="666"/>
    <cellStyle name="差_11大理 2" xfId="667"/>
    <cellStyle name="差_11大理 2 2" xfId="668"/>
    <cellStyle name="差_11大理 3" xfId="669"/>
    <cellStyle name="差_2007年地州资金往来对账表" xfId="670"/>
    <cellStyle name="差_2007年地州资金往来对账表 2" xfId="671"/>
    <cellStyle name="差_2007年地州资金往来对账表 2 2" xfId="672"/>
    <cellStyle name="差_2007年地州资金往来对账表 3" xfId="673"/>
    <cellStyle name="差_2008年地州对账表(国库资金）" xfId="675"/>
    <cellStyle name="差_2008年地州对账表(国库资金） 2" xfId="676"/>
    <cellStyle name="差_2008年地州对账表(国库资金） 2 2" xfId="678"/>
    <cellStyle name="差_2008年地州对账表(国库资金） 3" xfId="679"/>
    <cellStyle name="差_Book1" xfId="680"/>
    <cellStyle name="差_Book1 2" xfId="24"/>
    <cellStyle name="差_M01-1" xfId="681"/>
    <cellStyle name="差_M01-1 2" xfId="683"/>
    <cellStyle name="差_M01-1 2 2" xfId="684"/>
    <cellStyle name="差_M01-1 3" xfId="685"/>
    <cellStyle name="常规" xfId="0" builtinId="0"/>
    <cellStyle name="常规 10" xfId="465"/>
    <cellStyle name="常规 10 2" xfId="686"/>
    <cellStyle name="常规 10 2 2" xfId="687"/>
    <cellStyle name="常规 10 2 2 2" xfId="688"/>
    <cellStyle name="常规 10 2 3" xfId="690"/>
    <cellStyle name="常规 10 2_报预算局：2016年云南省及省本级1-7月社保基金预算执行情况表（0823）" xfId="691"/>
    <cellStyle name="常规 10 3" xfId="692"/>
    <cellStyle name="常规 10 41" xfId="693"/>
    <cellStyle name="常规 10 41 2" xfId="694"/>
    <cellStyle name="常规 11" xfId="695"/>
    <cellStyle name="常规 11 2" xfId="696"/>
    <cellStyle name="常规 11 2 2" xfId="697"/>
    <cellStyle name="常规 11 3" xfId="698"/>
    <cellStyle name="常规 11 3 2" xfId="699"/>
    <cellStyle name="常规 11 4" xfId="701"/>
    <cellStyle name="常规 12" xfId="703"/>
    <cellStyle name="常规 12 2" xfId="705"/>
    <cellStyle name="常规 13" xfId="707"/>
    <cellStyle name="常规 13 2" xfId="708"/>
    <cellStyle name="常规 14" xfId="710"/>
    <cellStyle name="常规 14 2" xfId="711"/>
    <cellStyle name="常规 15" xfId="197"/>
    <cellStyle name="常规 15 2" xfId="498"/>
    <cellStyle name="常规 15 2 2" xfId="299"/>
    <cellStyle name="常规 15 3" xfId="501"/>
    <cellStyle name="常规 16" xfId="714"/>
    <cellStyle name="常规 16 2" xfId="715"/>
    <cellStyle name="常规 17" xfId="718"/>
    <cellStyle name="常规 17 2" xfId="720"/>
    <cellStyle name="常规 17 2 2" xfId="721"/>
    <cellStyle name="常规 17 3" xfId="722"/>
    <cellStyle name="常规 18" xfId="725"/>
    <cellStyle name="常规 18 2" xfId="727"/>
    <cellStyle name="常规 18 2 2" xfId="729"/>
    <cellStyle name="常规 18 3" xfId="730"/>
    <cellStyle name="常规 19" xfId="733"/>
    <cellStyle name="常规 19 10" xfId="734"/>
    <cellStyle name="常规 19 2" xfId="735"/>
    <cellStyle name="常规 19 2 2" xfId="736"/>
    <cellStyle name="常规 19 3" xfId="737"/>
    <cellStyle name="常规 2" xfId="738"/>
    <cellStyle name="常规 2 10" xfId="740"/>
    <cellStyle name="常规 2 10 2" xfId="742"/>
    <cellStyle name="常规 2 11" xfId="743"/>
    <cellStyle name="常规 2 11 2" xfId="744"/>
    <cellStyle name="常规 2 12" xfId="745"/>
    <cellStyle name="常规 2 12 2" xfId="65"/>
    <cellStyle name="常规 2 13" xfId="746"/>
    <cellStyle name="常规 2 13 2" xfId="747"/>
    <cellStyle name="常规 2 14" xfId="748"/>
    <cellStyle name="常规 2 14 2" xfId="749"/>
    <cellStyle name="常规 2 15" xfId="750"/>
    <cellStyle name="常规 2 16" xfId="751"/>
    <cellStyle name="常规 2 2" xfId="752"/>
    <cellStyle name="常规 2 2 11" xfId="269"/>
    <cellStyle name="常规 2 2 11 2" xfId="753"/>
    <cellStyle name="常规 2 2 2" xfId="754"/>
    <cellStyle name="常规 2 2 2 2" xfId="427"/>
    <cellStyle name="常规 2 2 2 2 2" xfId="755"/>
    <cellStyle name="常规 2 2 2 2 2 2" xfId="756"/>
    <cellStyle name="常规 2 2 2 2 3" xfId="757"/>
    <cellStyle name="常规 2 2 2 3" xfId="758"/>
    <cellStyle name="常规 2 2 2 3 2" xfId="759"/>
    <cellStyle name="常规 2 2 2 4" xfId="52"/>
    <cellStyle name="常规 2 2 2 4 2" xfId="761"/>
    <cellStyle name="常规 2 2 2 5" xfId="48"/>
    <cellStyle name="常规 2 2 3" xfId="762"/>
    <cellStyle name="常规 2 2 3 2" xfId="242"/>
    <cellStyle name="常规 2 2 3 2 2" xfId="763"/>
    <cellStyle name="常规 2 2 3 3" xfId="244"/>
    <cellStyle name="常规 2 2 3 3 2" xfId="764"/>
    <cellStyle name="常规 2 2 3 4" xfId="246"/>
    <cellStyle name="常规 2 2 4" xfId="765"/>
    <cellStyle name="常规 2 2 4 2" xfId="272"/>
    <cellStyle name="常规 2 2 5" xfId="766"/>
    <cellStyle name="常规 2 2 5 2" xfId="318"/>
    <cellStyle name="常规 2 2 6" xfId="512"/>
    <cellStyle name="常规 2 2 6 2" xfId="355"/>
    <cellStyle name="常规 2 2 7" xfId="282"/>
    <cellStyle name="常规 2 3" xfId="767"/>
    <cellStyle name="常规 2 3 2" xfId="768"/>
    <cellStyle name="常规 2 3 2 2" xfId="769"/>
    <cellStyle name="常规 2 3 2 2 2" xfId="770"/>
    <cellStyle name="常规 2 3 2 2 2 2" xfId="771"/>
    <cellStyle name="常规 2 3 2 2 3" xfId="772"/>
    <cellStyle name="常规 2 3 2 3" xfId="773"/>
    <cellStyle name="常规 2 3 2 3 2" xfId="774"/>
    <cellStyle name="常规 2 3 2 4" xfId="775"/>
    <cellStyle name="常规 2 3 2 4 2" xfId="776"/>
    <cellStyle name="常规 2 3 2 5" xfId="777"/>
    <cellStyle name="常规 2 3 3" xfId="778"/>
    <cellStyle name="常规 2 3 3 2" xfId="779"/>
    <cellStyle name="常规 2 3 3 2 2" xfId="780"/>
    <cellStyle name="常规 2 3 3 3" xfId="781"/>
    <cellStyle name="常规 2 3 3 3 2" xfId="782"/>
    <cellStyle name="常规 2 3 3 4" xfId="783"/>
    <cellStyle name="常规 2 3 4" xfId="451"/>
    <cellStyle name="常规 2 3 4 2" xfId="476"/>
    <cellStyle name="常规 2 3 5" xfId="784"/>
    <cellStyle name="常规 2 3 5 2" xfId="785"/>
    <cellStyle name="常规 2 3 6" xfId="409"/>
    <cellStyle name="常规 2 4" xfId="786"/>
    <cellStyle name="常规 2 4 2" xfId="787"/>
    <cellStyle name="常规 2 4 2 2" xfId="788"/>
    <cellStyle name="常规 2 4 2 2 2" xfId="789"/>
    <cellStyle name="常规 2 4 2 3" xfId="791"/>
    <cellStyle name="常规 2 4 2 3 2" xfId="792"/>
    <cellStyle name="常规 2 4 2 4" xfId="793"/>
    <cellStyle name="常规 2 4 3" xfId="794"/>
    <cellStyle name="常规 2 4 3 2" xfId="795"/>
    <cellStyle name="常规 2 4 4" xfId="796"/>
    <cellStyle name="常规 2 4 4 2" xfId="797"/>
    <cellStyle name="常规 2 4 5" xfId="798"/>
    <cellStyle name="常规 2 5" xfId="799"/>
    <cellStyle name="常规 2 5 2" xfId="800"/>
    <cellStyle name="常规 2 5 2 2" xfId="802"/>
    <cellStyle name="常规 2 5 2 2 2" xfId="803"/>
    <cellStyle name="常规 2 5 2 3" xfId="806"/>
    <cellStyle name="常规 2 5 3" xfId="807"/>
    <cellStyle name="常规 2 5 3 2" xfId="808"/>
    <cellStyle name="常规 2 5 4" xfId="809"/>
    <cellStyle name="常规 2 5 4 2" xfId="810"/>
    <cellStyle name="常规 2 5 5" xfId="811"/>
    <cellStyle name="常规 2 6" xfId="812"/>
    <cellStyle name="常规 2 6 2" xfId="813"/>
    <cellStyle name="常规 2 6 2 2" xfId="814"/>
    <cellStyle name="常规 2 6 2 2 2" xfId="815"/>
    <cellStyle name="常规 2 6 3" xfId="816"/>
    <cellStyle name="常规 2 6 3 2" xfId="817"/>
    <cellStyle name="常规 2 6 4" xfId="818"/>
    <cellStyle name="常规 2 6 4 2" xfId="819"/>
    <cellStyle name="常规 2 7" xfId="604"/>
    <cellStyle name="常规 2 7 2" xfId="81"/>
    <cellStyle name="常规 2 7 3" xfId="820"/>
    <cellStyle name="常规 2 7 3 2" xfId="821"/>
    <cellStyle name="常规 2 8" xfId="607"/>
    <cellStyle name="常规 2 8 2" xfId="823"/>
    <cellStyle name="常规 2 9" xfId="825"/>
    <cellStyle name="常规 2 9 2" xfId="827"/>
    <cellStyle name="常规 2 9 2 2" xfId="829"/>
    <cellStyle name="常规 2 9 3" xfId="831"/>
    <cellStyle name="常规 2 9 3 2" xfId="832"/>
    <cellStyle name="常规 2 9 4" xfId="835"/>
    <cellStyle name="常规 20" xfId="196"/>
    <cellStyle name="常规 21" xfId="713"/>
    <cellStyle name="常规 22" xfId="717"/>
    <cellStyle name="常规 23" xfId="724"/>
    <cellStyle name="常规 24" xfId="732"/>
    <cellStyle name="常规 25" xfId="837"/>
    <cellStyle name="常规 25 2" xfId="838"/>
    <cellStyle name="常规 26" xfId="839"/>
    <cellStyle name="常规 26 2" xfId="15"/>
    <cellStyle name="常规 27" xfId="840"/>
    <cellStyle name="常规 28" xfId="674"/>
    <cellStyle name="常规 29" xfId="841"/>
    <cellStyle name="常规 3" xfId="843"/>
    <cellStyle name="常规 3 2" xfId="845"/>
    <cellStyle name="常规 3 2 2" xfId="846"/>
    <cellStyle name="常规 3 2 2 2" xfId="847"/>
    <cellStyle name="常规 3 2 3" xfId="83"/>
    <cellStyle name="常规 3 2 3 2" xfId="10"/>
    <cellStyle name="常规 3 2 4" xfId="848"/>
    <cellStyle name="常规 3 2 4 2" xfId="849"/>
    <cellStyle name="常规 3 2 5" xfId="117"/>
    <cellStyle name="常规 3 3" xfId="850"/>
    <cellStyle name="常规 3 3 2" xfId="851"/>
    <cellStyle name="常规 3 3 2 2" xfId="852"/>
    <cellStyle name="常规 3 3 2 2 2" xfId="853"/>
    <cellStyle name="常规 3 3 2 3" xfId="854"/>
    <cellStyle name="常规 3 3 3" xfId="855"/>
    <cellStyle name="常规 3 3 3 2" xfId="856"/>
    <cellStyle name="常规 3 3 4" xfId="857"/>
    <cellStyle name="常规 3 3 4 2" xfId="858"/>
    <cellStyle name="常规 3 3 5" xfId="121"/>
    <cellStyle name="常规 3 3 5 2" xfId="123"/>
    <cellStyle name="常规 3 3 6" xfId="126"/>
    <cellStyle name="常规 3 4" xfId="859"/>
    <cellStyle name="常规 3 4 2" xfId="860"/>
    <cellStyle name="常规 3 4 2 2" xfId="861"/>
    <cellStyle name="常规 3 4 3" xfId="13"/>
    <cellStyle name="常规 3 5" xfId="862"/>
    <cellStyle name="常规 3 5 2" xfId="863"/>
    <cellStyle name="常规 3 6" xfId="864"/>
    <cellStyle name="常规 3 6 2" xfId="865"/>
    <cellStyle name="常规 3 7" xfId="866"/>
    <cellStyle name="常规 3 8" xfId="867"/>
    <cellStyle name="常规 3_Book1" xfId="868"/>
    <cellStyle name="常规 30" xfId="836"/>
    <cellStyle name="常规 4" xfId="870"/>
    <cellStyle name="常规 4 2" xfId="871"/>
    <cellStyle name="常规 4 2 2" xfId="873"/>
    <cellStyle name="常规 4 2 2 2" xfId="875"/>
    <cellStyle name="常规 4 2 2 2 2" xfId="877"/>
    <cellStyle name="常规 4 2 2 3" xfId="34"/>
    <cellStyle name="常规 4 2 3" xfId="879"/>
    <cellStyle name="常规 4 2 3 2" xfId="881"/>
    <cellStyle name="常规 4 2 4" xfId="883"/>
    <cellStyle name="常规 4 2 4 2" xfId="888"/>
    <cellStyle name="常规 4 2 5" xfId="890"/>
    <cellStyle name="常规 4 3" xfId="891"/>
    <cellStyle name="常规 4 3 2" xfId="893"/>
    <cellStyle name="常规 4 3 2 2" xfId="895"/>
    <cellStyle name="常规 4 3 2 2 2" xfId="896"/>
    <cellStyle name="常规 4 3 2 3" xfId="897"/>
    <cellStyle name="常规 4 3 3" xfId="899"/>
    <cellStyle name="常规 4 3 3 2" xfId="900"/>
    <cellStyle name="常规 4 3 4" xfId="901"/>
    <cellStyle name="常规 4 3 4 2" xfId="902"/>
    <cellStyle name="常规 4 3 5" xfId="903"/>
    <cellStyle name="常规 4 4" xfId="872"/>
    <cellStyle name="常规 4 5" xfId="878"/>
    <cellStyle name="常规 4 6" xfId="882"/>
    <cellStyle name="常规 4 6 2" xfId="887"/>
    <cellStyle name="常规 4 7" xfId="889"/>
    <cellStyle name="常规 428" xfId="906"/>
    <cellStyle name="常规 429" xfId="909"/>
    <cellStyle name="常规 430" xfId="910"/>
    <cellStyle name="常规 431" xfId="911"/>
    <cellStyle name="常规 432" xfId="913"/>
    <cellStyle name="常规 433" xfId="905"/>
    <cellStyle name="常规 434" xfId="908"/>
    <cellStyle name="常规 435" xfId="916"/>
    <cellStyle name="常规 436" xfId="919"/>
    <cellStyle name="常规 439" xfId="886"/>
    <cellStyle name="常规 440" xfId="915"/>
    <cellStyle name="常规 441" xfId="918"/>
    <cellStyle name="常规 442" xfId="922"/>
    <cellStyle name="常规 443" xfId="924"/>
    <cellStyle name="常规 444" xfId="885"/>
    <cellStyle name="常规 448" xfId="925"/>
    <cellStyle name="常规 449" xfId="926"/>
    <cellStyle name="常规 450" xfId="927"/>
    <cellStyle name="常规 451" xfId="928"/>
    <cellStyle name="常规 452" xfId="929"/>
    <cellStyle name="常规 5" xfId="178"/>
    <cellStyle name="常规 5 2" xfId="930"/>
    <cellStyle name="常规 5 2 2" xfId="931"/>
    <cellStyle name="常规 5 2 2 2" xfId="932"/>
    <cellStyle name="常规 5 2 3" xfId="933"/>
    <cellStyle name="常规 5 2 3 2" xfId="934"/>
    <cellStyle name="常规 5 2 4" xfId="935"/>
    <cellStyle name="常规 5 3" xfId="936"/>
    <cellStyle name="常规 5 3 2" xfId="937"/>
    <cellStyle name="常规 5 4" xfId="892"/>
    <cellStyle name="常规 5 4 2" xfId="894"/>
    <cellStyle name="常规 5 42" xfId="726"/>
    <cellStyle name="常规 5 42 2" xfId="728"/>
    <cellStyle name="常规 5 5" xfId="898"/>
    <cellStyle name="常规 6" xfId="938"/>
    <cellStyle name="常规 6 2" xfId="939"/>
    <cellStyle name="常规 6 2 2" xfId="940"/>
    <cellStyle name="常规 6 3" xfId="941"/>
    <cellStyle name="常规 6 3 2" xfId="942"/>
    <cellStyle name="常规 6 3 2 2" xfId="943"/>
    <cellStyle name="常规 6 3 3" xfId="944"/>
    <cellStyle name="常规 6 4" xfId="874"/>
    <cellStyle name="常规 6 4 2" xfId="876"/>
    <cellStyle name="常规 6 5" xfId="33"/>
    <cellStyle name="常规 7" xfId="945"/>
    <cellStyle name="常规 7 2" xfId="946"/>
    <cellStyle name="常规 7 2 2" xfId="947"/>
    <cellStyle name="常规 7 3" xfId="948"/>
    <cellStyle name="常规 7 3 2" xfId="949"/>
    <cellStyle name="常规 7 4" xfId="880"/>
    <cellStyle name="常规 8" xfId="950"/>
    <cellStyle name="常规 8 2" xfId="921"/>
    <cellStyle name="常规 8 3" xfId="923"/>
    <cellStyle name="常规 8 4" xfId="884"/>
    <cellStyle name="常规 9" xfId="951"/>
    <cellStyle name="常规 9 2" xfId="138"/>
    <cellStyle name="常规 9 2 2" xfId="953"/>
    <cellStyle name="常规 9 2 2 2" xfId="954"/>
    <cellStyle name="常规 9 2 3" xfId="956"/>
    <cellStyle name="常规 9 3" xfId="957"/>
    <cellStyle name="常规 9 3 2" xfId="958"/>
    <cellStyle name="常规 9 4" xfId="959"/>
    <cellStyle name="常规 9 5" xfId="960"/>
    <cellStyle name="常规 94" xfId="961"/>
    <cellStyle name="常规 95" xfId="962"/>
    <cellStyle name="常规_2007年云南省向人大报送政府收支预算表格式编制过程表" xfId="963"/>
    <cellStyle name="常规_2007年云南省向人大报送政府收支预算表格式编制过程表 2" xfId="964"/>
    <cellStyle name="常规_2007年云南省向人大报送政府收支预算表格式编制过程表 2 2" xfId="966"/>
    <cellStyle name="常规_2007年云南省向人大报送政府收支预算表格式编制过程表 2 2 2" xfId="968"/>
    <cellStyle name="常规_exceltmp1" xfId="971"/>
    <cellStyle name="常规_exceltmp1 2" xfId="973"/>
    <cellStyle name="超级链接" xfId="101"/>
    <cellStyle name="超级链接 2" xfId="89"/>
    <cellStyle name="超级链接 2 2" xfId="974"/>
    <cellStyle name="超级链接 3" xfId="975"/>
    <cellStyle name="超链接 2" xfId="976"/>
    <cellStyle name="超链接 2 2" xfId="977"/>
    <cellStyle name="超链接 2 2 2" xfId="978"/>
    <cellStyle name="超链接 3" xfId="979"/>
    <cellStyle name="超链接 3 2" xfId="980"/>
    <cellStyle name="超链接 4" xfId="981"/>
    <cellStyle name="超链接 4 2" xfId="982"/>
    <cellStyle name="分级显示行_1_Book1" xfId="983"/>
    <cellStyle name="分级显示列_1_Book1" xfId="400"/>
    <cellStyle name="好 2" xfId="984"/>
    <cellStyle name="好 2 2" xfId="985"/>
    <cellStyle name="好 2 2 2" xfId="986"/>
    <cellStyle name="好 2 3" xfId="149"/>
    <cellStyle name="好 2 4" xfId="153"/>
    <cellStyle name="好 3" xfId="987"/>
    <cellStyle name="好 3 2" xfId="988"/>
    <cellStyle name="好 3 2 2" xfId="7"/>
    <cellStyle name="好 3 3" xfId="158"/>
    <cellStyle name="好 3 4" xfId="164"/>
    <cellStyle name="好 4" xfId="989"/>
    <cellStyle name="好 4 2" xfId="702"/>
    <cellStyle name="好 4 2 2" xfId="704"/>
    <cellStyle name="好 4 3" xfId="706"/>
    <cellStyle name="好 4 4" xfId="709"/>
    <cellStyle name="好 5" xfId="539"/>
    <cellStyle name="好 5 2" xfId="530"/>
    <cellStyle name="好 5 3" xfId="990"/>
    <cellStyle name="好 6" xfId="541"/>
    <cellStyle name="好 7" xfId="170"/>
    <cellStyle name="好 8" xfId="991"/>
    <cellStyle name="好_0502通海县" xfId="992"/>
    <cellStyle name="好_0502通海县 2" xfId="993"/>
    <cellStyle name="好_0502通海县 2 2" xfId="994"/>
    <cellStyle name="好_0502通海县 3" xfId="995"/>
    <cellStyle name="好_0605石屏" xfId="996"/>
    <cellStyle name="好_0605石屏 2" xfId="997"/>
    <cellStyle name="好_0605石屏 2 2" xfId="998"/>
    <cellStyle name="好_0605石屏 3" xfId="999"/>
    <cellStyle name="好_0605石屏县" xfId="1000"/>
    <cellStyle name="好_0605石屏县 2" xfId="1001"/>
    <cellStyle name="好_0605石屏县 2 2" xfId="18"/>
    <cellStyle name="好_0605石屏县 3" xfId="1002"/>
    <cellStyle name="好_1110洱源" xfId="1003"/>
    <cellStyle name="好_1110洱源 2" xfId="1005"/>
    <cellStyle name="好_1110洱源 2 2" xfId="1006"/>
    <cellStyle name="好_1110洱源 3" xfId="1008"/>
    <cellStyle name="好_11大理" xfId="1009"/>
    <cellStyle name="好_11大理 2" xfId="1010"/>
    <cellStyle name="好_11大理 2 2" xfId="1011"/>
    <cellStyle name="好_11大理 3" xfId="1012"/>
    <cellStyle name="好_2007年地州资金往来对账表" xfId="1013"/>
    <cellStyle name="好_2007年地州资金往来对账表 2" xfId="1014"/>
    <cellStyle name="好_2007年地州资金往来对账表 2 2" xfId="1015"/>
    <cellStyle name="好_2007年地州资金往来对账表 3" xfId="1016"/>
    <cellStyle name="好_2008年地州对账表(国库资金）" xfId="57"/>
    <cellStyle name="好_2008年地州对账表(国库资金） 2" xfId="834"/>
    <cellStyle name="好_2008年地州对账表(国库资金） 2 2" xfId="1018"/>
    <cellStyle name="好_2008年地州对账表(国库资金） 3" xfId="1019"/>
    <cellStyle name="好_Book1" xfId="1020"/>
    <cellStyle name="好_Book1 2" xfId="1021"/>
    <cellStyle name="好_M01-1" xfId="1022"/>
    <cellStyle name="好_M01-1 2" xfId="1023"/>
    <cellStyle name="好_M01-1 2 2" xfId="1024"/>
    <cellStyle name="好_M01-1 3" xfId="304"/>
    <cellStyle name="后继超级链接" xfId="1025"/>
    <cellStyle name="后继超级链接 2" xfId="1026"/>
    <cellStyle name="后继超级链接 2 2" xfId="1027"/>
    <cellStyle name="后继超级链接 3" xfId="1028"/>
    <cellStyle name="汇总 2" xfId="379"/>
    <cellStyle name="汇总 2 2" xfId="381"/>
    <cellStyle name="汇总 2 2 2" xfId="1029"/>
    <cellStyle name="汇总 2 2 2 2" xfId="1031"/>
    <cellStyle name="汇总 2 2 3" xfId="1033"/>
    <cellStyle name="汇总 2 3" xfId="1034"/>
    <cellStyle name="汇总 2 3 2" xfId="1035"/>
    <cellStyle name="汇总 2 4" xfId="1036"/>
    <cellStyle name="汇总 2 4 2" xfId="1037"/>
    <cellStyle name="汇总 2 5" xfId="1038"/>
    <cellStyle name="汇总 3" xfId="287"/>
    <cellStyle name="汇总 3 2" xfId="1039"/>
    <cellStyle name="汇总 3 2 2" xfId="1040"/>
    <cellStyle name="汇总 3 2 2 2" xfId="1041"/>
    <cellStyle name="汇总 3 2 3" xfId="1043"/>
    <cellStyle name="汇总 3 3" xfId="1044"/>
    <cellStyle name="汇总 3 3 2" xfId="1045"/>
    <cellStyle name="汇总 3 4" xfId="1046"/>
    <cellStyle name="汇总 3 4 2" xfId="1047"/>
    <cellStyle name="汇总 3 5" xfId="1048"/>
    <cellStyle name="汇总 4" xfId="384"/>
    <cellStyle name="汇总 4 2" xfId="1049"/>
    <cellStyle name="汇总 4 2 2" xfId="1050"/>
    <cellStyle name="汇总 4 2 2 2" xfId="1051"/>
    <cellStyle name="汇总 4 2 3" xfId="1053"/>
    <cellStyle name="汇总 4 3" xfId="1054"/>
    <cellStyle name="汇总 4 3 2" xfId="1055"/>
    <cellStyle name="汇总 4 4" xfId="1056"/>
    <cellStyle name="汇总 4 4 2" xfId="1057"/>
    <cellStyle name="汇总 4 5" xfId="1058"/>
    <cellStyle name="汇总 5" xfId="388"/>
    <cellStyle name="汇总 5 2" xfId="1059"/>
    <cellStyle name="汇总 5 2 2" xfId="1060"/>
    <cellStyle name="汇总 5 3" xfId="1061"/>
    <cellStyle name="汇总 5 3 2" xfId="1062"/>
    <cellStyle name="汇总 5 4" xfId="1064"/>
    <cellStyle name="汇总 6" xfId="2"/>
    <cellStyle name="汇总 6 2" xfId="689"/>
    <cellStyle name="汇总 7" xfId="1065"/>
    <cellStyle name="汇总 7 2" xfId="1066"/>
    <cellStyle name="汇总 8" xfId="1030"/>
    <cellStyle name="汇总 8 2" xfId="1067"/>
    <cellStyle name="计算 2" xfId="1068"/>
    <cellStyle name="计算 2 2" xfId="1069"/>
    <cellStyle name="计算 2 2 2" xfId="1070"/>
    <cellStyle name="计算 2 3" xfId="965"/>
    <cellStyle name="计算 2 4" xfId="969"/>
    <cellStyle name="计算 3" xfId="1071"/>
    <cellStyle name="计算 3 2" xfId="1072"/>
    <cellStyle name="计算 3 2 2" xfId="1073"/>
    <cellStyle name="计算 3 3" xfId="970"/>
    <cellStyle name="计算 3 4" xfId="1074"/>
    <cellStyle name="计算 4" xfId="972"/>
    <cellStyle name="计算 4 2" xfId="1075"/>
    <cellStyle name="计算 4 2 2" xfId="1076"/>
    <cellStyle name="计算 4 3" xfId="1077"/>
    <cellStyle name="计算 4 4" xfId="1078"/>
    <cellStyle name="计算 5" xfId="1079"/>
    <cellStyle name="计算 5 2" xfId="1080"/>
    <cellStyle name="计算 5 3" xfId="1081"/>
    <cellStyle name="计算 6" xfId="1082"/>
    <cellStyle name="计算 7" xfId="1083"/>
    <cellStyle name="计算 8" xfId="1084"/>
    <cellStyle name="检查单元格 2" xfId="1085"/>
    <cellStyle name="检查单元格 2 2" xfId="1086"/>
    <cellStyle name="检查单元格 2 2 2" xfId="712"/>
    <cellStyle name="检查单元格 2 3" xfId="1087"/>
    <cellStyle name="检查单元格 2 4" xfId="1088"/>
    <cellStyle name="检查单元格 3" xfId="1089"/>
    <cellStyle name="检查单元格 3 2" xfId="1090"/>
    <cellStyle name="检查单元格 3 2 2" xfId="1091"/>
    <cellStyle name="检查单元格 3 3" xfId="1092"/>
    <cellStyle name="检查单元格 3 4" xfId="1093"/>
    <cellStyle name="检查单元格 4" xfId="1094"/>
    <cellStyle name="检查单元格 4 2" xfId="1095"/>
    <cellStyle name="检查单元格 4 2 2" xfId="1096"/>
    <cellStyle name="检查单元格 4 3" xfId="1097"/>
    <cellStyle name="检查单元格 4 4" xfId="1098"/>
    <cellStyle name="检查单元格 5" xfId="1099"/>
    <cellStyle name="检查单元格 5 2" xfId="1100"/>
    <cellStyle name="检查单元格 5 3" xfId="1101"/>
    <cellStyle name="检查单元格 6" xfId="801"/>
    <cellStyle name="检查单元格 7" xfId="805"/>
    <cellStyle name="检查单元格 8" xfId="1102"/>
    <cellStyle name="解释性文本 2" xfId="1103"/>
    <cellStyle name="解释性文本 2 2" xfId="1104"/>
    <cellStyle name="解释性文本 2 2 2" xfId="1105"/>
    <cellStyle name="解释性文本 2 3" xfId="1106"/>
    <cellStyle name="解释性文本 2 4" xfId="1107"/>
    <cellStyle name="解释性文本 3" xfId="1108"/>
    <cellStyle name="解释性文本 3 2" xfId="1109"/>
    <cellStyle name="解释性文本 3 2 2" xfId="1110"/>
    <cellStyle name="解释性文本 3 3" xfId="1111"/>
    <cellStyle name="解释性文本 3 4" xfId="1112"/>
    <cellStyle name="解释性文本 4" xfId="1113"/>
    <cellStyle name="解释性文本 4 2" xfId="1114"/>
    <cellStyle name="解释性文本 4 2 2" xfId="1115"/>
    <cellStyle name="解释性文本 4 3" xfId="1004"/>
    <cellStyle name="解释性文本 4 4" xfId="1007"/>
    <cellStyle name="解释性文本 5" xfId="628"/>
    <cellStyle name="解释性文本 5 2" xfId="630"/>
    <cellStyle name="解释性文本 5 3" xfId="633"/>
    <cellStyle name="解释性文本 6" xfId="636"/>
    <cellStyle name="解释性文本 7" xfId="642"/>
    <cellStyle name="借出原因" xfId="1116"/>
    <cellStyle name="借出原因 2" xfId="1117"/>
    <cellStyle name="借出原因 2 2" xfId="1118"/>
    <cellStyle name="借出原因 2 2 2" xfId="1119"/>
    <cellStyle name="借出原因 2 3" xfId="1120"/>
    <cellStyle name="借出原因 3" xfId="1121"/>
    <cellStyle name="借出原因 3 2" xfId="1122"/>
    <cellStyle name="借出原因 4" xfId="1123"/>
    <cellStyle name="警告文本 2" xfId="1124"/>
    <cellStyle name="警告文本 2 2" xfId="1125"/>
    <cellStyle name="警告文本 2 2 2" xfId="1032"/>
    <cellStyle name="警告文本 2 3" xfId="1126"/>
    <cellStyle name="警告文本 2 4" xfId="1127"/>
    <cellStyle name="警告文本 3" xfId="1128"/>
    <cellStyle name="警告文本 3 2" xfId="1129"/>
    <cellStyle name="警告文本 3 2 2" xfId="1042"/>
    <cellStyle name="警告文本 3 3" xfId="1130"/>
    <cellStyle name="警告文本 3 4" xfId="1131"/>
    <cellStyle name="警告文本 4" xfId="1132"/>
    <cellStyle name="警告文本 4 2" xfId="1133"/>
    <cellStyle name="警告文本 4 2 2" xfId="1052"/>
    <cellStyle name="警告文本 4 3" xfId="1134"/>
    <cellStyle name="警告文本 4 4" xfId="1135"/>
    <cellStyle name="警告文本 5" xfId="1136"/>
    <cellStyle name="警告文本 5 2" xfId="1137"/>
    <cellStyle name="警告文本 5 3" xfId="1138"/>
    <cellStyle name="警告文本 6" xfId="1139"/>
    <cellStyle name="警告文本 7" xfId="1140"/>
    <cellStyle name="链接单元格 2" xfId="912"/>
    <cellStyle name="链接单元格 2 2" xfId="1141"/>
    <cellStyle name="链接单元格 2 2 2" xfId="1142"/>
    <cellStyle name="链接单元格 2 3" xfId="1143"/>
    <cellStyle name="链接单元格 2 4" xfId="1144"/>
    <cellStyle name="链接单元格 3" xfId="904"/>
    <cellStyle name="链接单元格 3 2" xfId="1145"/>
    <cellStyle name="链接单元格 3 2 2" xfId="700"/>
    <cellStyle name="链接单元格 3 3" xfId="1146"/>
    <cellStyle name="链接单元格 3 4" xfId="1147"/>
    <cellStyle name="链接单元格 4" xfId="907"/>
    <cellStyle name="链接单元格 4 2" xfId="1148"/>
    <cellStyle name="链接单元格 4 2 2" xfId="1149"/>
    <cellStyle name="链接单元格 4 3" xfId="1150"/>
    <cellStyle name="链接单元格 4 4" xfId="1151"/>
    <cellStyle name="链接单元格 5" xfId="914"/>
    <cellStyle name="链接单元格 5 2" xfId="1152"/>
    <cellStyle name="链接单元格 5 3" xfId="1153"/>
    <cellStyle name="链接单元格 6" xfId="917"/>
    <cellStyle name="链接单元格 7" xfId="920"/>
    <cellStyle name="普通_97-917" xfId="1154"/>
    <cellStyle name="千分位[0]_laroux" xfId="1156"/>
    <cellStyle name="千分位_97-917" xfId="1063"/>
    <cellStyle name="千位[0]_ 方正PC" xfId="1157"/>
    <cellStyle name="千位_ 方正PC" xfId="1158"/>
    <cellStyle name="千位分隔" xfId="16" builtinId="3"/>
    <cellStyle name="千位分隔 11" xfId="1159"/>
    <cellStyle name="千位分隔 11 2" xfId="1160"/>
    <cellStyle name="千位分隔 2" xfId="1161"/>
    <cellStyle name="千位分隔 2 2" xfId="479"/>
    <cellStyle name="千位分隔 2 2 2" xfId="1162"/>
    <cellStyle name="千位分隔 2 3" xfId="1163"/>
    <cellStyle name="千位分隔 2 3 2" xfId="429"/>
    <cellStyle name="千位分隔 2 4" xfId="416"/>
    <cellStyle name="千位分隔 2 4 2" xfId="418"/>
    <cellStyle name="千位分隔 3" xfId="557"/>
    <cellStyle name="千位分隔 3 2" xfId="559"/>
    <cellStyle name="千位分隔 3 2 2" xfId="561"/>
    <cellStyle name="千位分隔 3 3" xfId="563"/>
    <cellStyle name="千位分隔 4" xfId="566"/>
    <cellStyle name="千位分隔 4 2" xfId="568"/>
    <cellStyle name="千位分隔 4 6" xfId="1164"/>
    <cellStyle name="千位分隔 4 6 2" xfId="1165"/>
    <cellStyle name="千位分隔 5" xfId="573"/>
    <cellStyle name="千位分隔 5 2" xfId="575"/>
    <cellStyle name="千位分隔 6" xfId="580"/>
    <cellStyle name="千位分隔 6 2" xfId="582"/>
    <cellStyle name="千位分隔 7" xfId="585"/>
    <cellStyle name="千位分隔 7 2" xfId="1166"/>
    <cellStyle name="千位分隔 8" xfId="587"/>
    <cellStyle name="千位分隔 8 2" xfId="1167"/>
    <cellStyle name="千位分隔 9" xfId="1168"/>
    <cellStyle name="强调 1" xfId="1169"/>
    <cellStyle name="强调 1 2" xfId="1170"/>
    <cellStyle name="强调 2" xfId="1171"/>
    <cellStyle name="强调 2 2" xfId="331"/>
    <cellStyle name="强调 3" xfId="1172"/>
    <cellStyle name="强调 3 2" xfId="1173"/>
    <cellStyle name="强调文字颜色 1 2" xfId="760"/>
    <cellStyle name="强调文字颜色 1 2 2" xfId="1174"/>
    <cellStyle name="强调文字颜色 1 2 2 2" xfId="1175"/>
    <cellStyle name="强调文字颜色 1 2 3" xfId="1176"/>
    <cellStyle name="强调文字颜色 1 3" xfId="1177"/>
    <cellStyle name="强调文字颜色 1 3 2" xfId="1178"/>
    <cellStyle name="强调文字颜色 2 2" xfId="1179"/>
    <cellStyle name="强调文字颜色 2 2 2" xfId="217"/>
    <cellStyle name="强调文字颜色 2 2 2 2" xfId="110"/>
    <cellStyle name="强调文字颜色 2 2 3" xfId="1180"/>
    <cellStyle name="强调文字颜色 2 3" xfId="1181"/>
    <cellStyle name="强调文字颜色 2 3 2" xfId="1"/>
    <cellStyle name="强调文字颜色 3 2" xfId="1182"/>
    <cellStyle name="强调文字颜色 3 2 2" xfId="1183"/>
    <cellStyle name="强调文字颜色 3 2 2 2" xfId="1184"/>
    <cellStyle name="强调文字颜色 3 2 3" xfId="1185"/>
    <cellStyle name="强调文字颜色 3 3" xfId="739"/>
    <cellStyle name="强调文字颜色 3 3 2" xfId="741"/>
    <cellStyle name="强调文字颜色 4 2" xfId="1186"/>
    <cellStyle name="强调文字颜色 4 2 2" xfId="1187"/>
    <cellStyle name="强调文字颜色 4 2 2 2" xfId="1188"/>
    <cellStyle name="强调文字颜色 4 2 3" xfId="1189"/>
    <cellStyle name="强调文字颜色 4 3" xfId="1190"/>
    <cellStyle name="强调文字颜色 4 3 2" xfId="1191"/>
    <cellStyle name="强调文字颜色 5 2" xfId="1192"/>
    <cellStyle name="强调文字颜色 5 2 2" xfId="412"/>
    <cellStyle name="强调文字颜色 5 2 2 2" xfId="251"/>
    <cellStyle name="强调文字颜色 5 2 3" xfId="208"/>
    <cellStyle name="强调文字颜色 5 3" xfId="1193"/>
    <cellStyle name="强调文字颜色 5 3 2" xfId="1194"/>
    <cellStyle name="强调文字颜色 6 2" xfId="1195"/>
    <cellStyle name="强调文字颜色 6 2 2" xfId="1196"/>
    <cellStyle name="强调文字颜色 6 2 2 2" xfId="1197"/>
    <cellStyle name="强调文字颜色 6 2 3" xfId="1198"/>
    <cellStyle name="强调文字颜色 6 3" xfId="1199"/>
    <cellStyle name="强调文字颜色 6 3 2" xfId="1200"/>
    <cellStyle name="日期" xfId="21"/>
    <cellStyle name="日期 2" xfId="1201"/>
    <cellStyle name="日期 2 2" xfId="1202"/>
    <cellStyle name="日期 2 2 2" xfId="1203"/>
    <cellStyle name="日期 2 3" xfId="1204"/>
    <cellStyle name="日期 3" xfId="1205"/>
    <cellStyle name="日期 3 2" xfId="1206"/>
    <cellStyle name="日期 4" xfId="1207"/>
    <cellStyle name="商品名称" xfId="1208"/>
    <cellStyle name="商品名称 2" xfId="1209"/>
    <cellStyle name="商品名称 2 2" xfId="1210"/>
    <cellStyle name="商品名称 2 2 2" xfId="1211"/>
    <cellStyle name="商品名称 2 3" xfId="1017"/>
    <cellStyle name="商品名称 3" xfId="1212"/>
    <cellStyle name="商品名称 3 2" xfId="1213"/>
    <cellStyle name="商品名称 4" xfId="339"/>
    <cellStyle name="适中 2" xfId="1214"/>
    <cellStyle name="适中 2 2" xfId="156"/>
    <cellStyle name="适中 2 2 2" xfId="160"/>
    <cellStyle name="适中 2 3" xfId="1215"/>
    <cellStyle name="适中 2 4" xfId="1216"/>
    <cellStyle name="适中 3" xfId="677"/>
    <cellStyle name="适中 3 2" xfId="1217"/>
    <cellStyle name="适中 3 2 2" xfId="1218"/>
    <cellStyle name="适中 3 3" xfId="1219"/>
    <cellStyle name="适中 3 4" xfId="1220"/>
    <cellStyle name="适中 4" xfId="1221"/>
    <cellStyle name="适中 4 2" xfId="1222"/>
    <cellStyle name="适中 4 2 2" xfId="1223"/>
    <cellStyle name="适中 4 3" xfId="1224"/>
    <cellStyle name="适中 4 4" xfId="1225"/>
    <cellStyle name="适中 5" xfId="1226"/>
    <cellStyle name="适中 5 2" xfId="1227"/>
    <cellStyle name="适中 5 3" xfId="1228"/>
    <cellStyle name="适中 6" xfId="1229"/>
    <cellStyle name="适中 7" xfId="1230"/>
    <cellStyle name="适中 8" xfId="1231"/>
    <cellStyle name="输出 2" xfId="1232"/>
    <cellStyle name="输出 2 2" xfId="1233"/>
    <cellStyle name="输出 2 2 2" xfId="790"/>
    <cellStyle name="输出 2 3" xfId="1234"/>
    <cellStyle name="输出 2 4" xfId="1235"/>
    <cellStyle name="输出 3" xfId="1236"/>
    <cellStyle name="输出 3 2" xfId="1237"/>
    <cellStyle name="输出 3 2 2" xfId="804"/>
    <cellStyle name="输出 3 3" xfId="1238"/>
    <cellStyle name="输出 3 4" xfId="166"/>
    <cellStyle name="输出 4" xfId="1239"/>
    <cellStyle name="输出 4 2" xfId="842"/>
    <cellStyle name="输出 4 2 2" xfId="844"/>
    <cellStyle name="输出 4 3" xfId="869"/>
    <cellStyle name="输出 4 4" xfId="177"/>
    <cellStyle name="输出 5" xfId="1240"/>
    <cellStyle name="输出 5 2" xfId="1241"/>
    <cellStyle name="输出 5 3" xfId="1242"/>
    <cellStyle name="输出 6" xfId="1243"/>
    <cellStyle name="输出 7" xfId="1244"/>
    <cellStyle name="输出 8" xfId="1245"/>
    <cellStyle name="输入 2" xfId="606"/>
    <cellStyle name="输入 2 2" xfId="822"/>
    <cellStyle name="输入 2 2 2" xfId="1246"/>
    <cellStyle name="输入 2 3" xfId="1247"/>
    <cellStyle name="输入 2 4" xfId="254"/>
    <cellStyle name="输入 3" xfId="824"/>
    <cellStyle name="输入 3 2" xfId="826"/>
    <cellStyle name="输入 3 2 2" xfId="828"/>
    <cellStyle name="输入 3 3" xfId="830"/>
    <cellStyle name="输入 3 4" xfId="833"/>
    <cellStyle name="输入 4" xfId="1248"/>
    <cellStyle name="输入 4 2" xfId="1249"/>
    <cellStyle name="输入 4 2 2" xfId="1250"/>
    <cellStyle name="输入 4 3" xfId="1251"/>
    <cellStyle name="输入 4 4" xfId="1252"/>
    <cellStyle name="输入 5" xfId="1253"/>
    <cellStyle name="输入 5 2" xfId="1254"/>
    <cellStyle name="输入 5 3" xfId="1255"/>
    <cellStyle name="输入 6" xfId="1256"/>
    <cellStyle name="输入 7" xfId="1257"/>
    <cellStyle name="输入 8" xfId="1155"/>
    <cellStyle name="数量" xfId="1258"/>
    <cellStyle name="数量 2" xfId="1259"/>
    <cellStyle name="数量 2 2" xfId="1260"/>
    <cellStyle name="数量 2 2 2" xfId="555"/>
    <cellStyle name="数量 2 3" xfId="1261"/>
    <cellStyle name="数量 3" xfId="432"/>
    <cellStyle name="数量 3 2" xfId="1262"/>
    <cellStyle name="数量 4" xfId="967"/>
    <cellStyle name="未定义" xfId="1263"/>
    <cellStyle name="样式 1" xfId="1264"/>
    <cellStyle name="昗弨_Pacific Region P&amp;L" xfId="682"/>
    <cellStyle name="寘嬫愗傝 [0.00]_Region Orders (2)" xfId="1265"/>
    <cellStyle name="寘嬫愗傝_Region Orders (2)" xfId="1266"/>
    <cellStyle name="注释 2" xfId="183"/>
    <cellStyle name="注释 2 2" xfId="1267"/>
    <cellStyle name="注释 2 2 2" xfId="1268"/>
    <cellStyle name="注释 2 3" xfId="1269"/>
    <cellStyle name="注释 2 4" xfId="1270"/>
    <cellStyle name="注释 3" xfId="1271"/>
    <cellStyle name="注释 3 2" xfId="1272"/>
    <cellStyle name="注释 3 2 2" xfId="1273"/>
    <cellStyle name="注释 3 3" xfId="1274"/>
    <cellStyle name="注释 3 4" xfId="1275"/>
    <cellStyle name="注释 4" xfId="1276"/>
    <cellStyle name="注释 4 2" xfId="716"/>
    <cellStyle name="注释 4 2 2" xfId="719"/>
    <cellStyle name="注释 4 3" xfId="723"/>
    <cellStyle name="注释 4 4" xfId="731"/>
    <cellStyle name="注释 5" xfId="1277"/>
    <cellStyle name="注释 5 2" xfId="1278"/>
    <cellStyle name="注释 5 3" xfId="1279"/>
    <cellStyle name="注释 6" xfId="1280"/>
    <cellStyle name="注释 7" xfId="952"/>
    <cellStyle name="注释 8" xfId="955"/>
  </cellStyles>
  <dxfs count="43">
    <dxf>
      <font>
        <b/>
        <i val="0"/>
      </font>
    </dxf>
    <dxf>
      <font>
        <b/>
        <i val="0"/>
      </font>
    </dxf>
    <dxf>
      <font>
        <b/>
        <i val="0"/>
      </font>
    </dxf>
    <dxf>
      <font>
        <b/>
        <i val="0"/>
      </font>
    </dxf>
    <dxf>
      <font>
        <b/>
        <i val="0"/>
      </font>
    </dxf>
    <dxf>
      <font>
        <b/>
        <i val="0"/>
      </font>
    </dxf>
    <dxf>
      <font>
        <b/>
        <i val="0"/>
      </font>
    </dxf>
    <dxf>
      <font>
        <b/>
        <i val="0"/>
      </font>
    </dxf>
    <dxf>
      <font>
        <b val="0"/>
        <color indexed="9"/>
      </font>
    </dxf>
    <dxf>
      <font>
        <b val="0"/>
        <i val="0"/>
        <color indexed="10"/>
      </font>
    </dxf>
    <dxf>
      <font>
        <b val="0"/>
        <color indexed="9"/>
      </font>
    </dxf>
    <dxf>
      <font>
        <b val="0"/>
        <i val="0"/>
        <color indexed="9"/>
      </font>
    </dxf>
    <dxf>
      <font>
        <b val="0"/>
        <color indexed="9"/>
      </font>
    </dxf>
    <dxf>
      <font>
        <b val="0"/>
        <color indexed="9"/>
      </font>
    </dxf>
    <dxf>
      <font>
        <b val="0"/>
        <color indexed="9"/>
      </font>
    </dxf>
    <dxf>
      <font>
        <b/>
        <i val="0"/>
      </font>
    </dxf>
    <dxf>
      <font>
        <b/>
        <i val="0"/>
      </font>
    </dxf>
    <dxf>
      <font>
        <b/>
        <i val="0"/>
      </font>
    </dxf>
    <dxf>
      <font>
        <b/>
        <i val="0"/>
      </font>
    </dxf>
    <dxf>
      <font>
        <b/>
        <i val="0"/>
      </font>
    </dxf>
    <dxf>
      <font>
        <b/>
        <i val="0"/>
      </font>
    </dxf>
    <dxf>
      <font>
        <b/>
        <i val="0"/>
      </font>
    </dxf>
    <dxf>
      <font>
        <color indexed="9"/>
      </font>
    </dxf>
    <dxf>
      <font>
        <color indexed="9"/>
      </font>
    </dxf>
    <dxf>
      <font>
        <color indexed="9"/>
      </font>
    </dxf>
    <dxf>
      <font>
        <color indexed="9"/>
      </font>
    </dxf>
    <dxf>
      <font>
        <color indexed="9"/>
      </font>
    </dxf>
    <dxf>
      <font>
        <b/>
        <i val="0"/>
      </font>
    </dxf>
    <dxf>
      <font>
        <color indexed="9"/>
      </font>
    </dxf>
    <dxf>
      <font>
        <color indexed="9"/>
      </font>
    </dxf>
    <dxf>
      <font>
        <color indexed="9"/>
      </font>
    </dxf>
    <dxf>
      <font>
        <b/>
        <i val="0"/>
      </font>
    </dxf>
    <dxf>
      <font>
        <b/>
        <i val="0"/>
      </font>
    </dxf>
    <dxf>
      <font>
        <b/>
        <i val="0"/>
      </font>
    </dxf>
    <dxf>
      <font>
        <color indexed="9"/>
      </font>
    </dxf>
    <dxf>
      <font>
        <color indexed="9"/>
      </font>
    </dxf>
    <dxf>
      <font>
        <color indexed="9"/>
      </font>
    </dxf>
    <dxf>
      <font>
        <color indexed="10"/>
      </font>
    </dxf>
    <dxf>
      <font>
        <b/>
        <i val="0"/>
      </font>
    </dxf>
    <dxf>
      <font>
        <b/>
        <i val="0"/>
      </font>
    </dxf>
    <dxf>
      <font>
        <b/>
        <i val="0"/>
      </font>
    </dxf>
    <dxf>
      <font>
        <b/>
        <i val="0"/>
      </font>
    </dxf>
    <dxf>
      <font>
        <color indexed="9"/>
      </font>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24.6.233\&#20840;&#20307;&#20154;&#21592;\02&#24179;&#34913;&#22788;\01&#36130;&#21147;&#21450;&#39044;&#20915;&#31639;&#25253;&#21578;\2018&#24180;\&#24180;&#21021;&#20154;&#20195;&#20250;\&#36807;&#31243;\RecoveredExternalLink2"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SW-TEO"/>
      <sheetName val="中央"/>
      <sheetName val="Open"/>
      <sheetName val="Toolbox"/>
      <sheetName val="国家"/>
      <sheetName val="G.1R-Shou COP Gf"/>
      <sheetName val="Financ. Overview"/>
      <sheetName val="月报"/>
      <sheetName val="1月报"/>
      <sheetName val="2月报"/>
      <sheetName val="3月报"/>
      <sheetName val="4月报"/>
      <sheetName val="5月报"/>
      <sheetName val="6月报"/>
      <sheetName val="7月报"/>
      <sheetName val="8月报"/>
      <sheetName val="9月报"/>
      <sheetName val="10月报"/>
      <sheetName val="11月报"/>
      <sheetName val="12月报"/>
      <sheetName val="汇总"/>
      <sheetName val="合计"/>
      <sheetName val="行政区划"/>
      <sheetName val="Sheet1"/>
      <sheetName val="eqpmad2"/>
      <sheetName val="人员支出"/>
      <sheetName val="财政供养人员增幅"/>
      <sheetName val="P1012001"/>
      <sheetName val="中小学生"/>
      <sheetName val="本年收入合计"/>
      <sheetName val="C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说明"/>
      <sheetName val="封面"/>
      <sheetName val="目录"/>
      <sheetName val="表一"/>
      <sheetName val="表二"/>
      <sheetName val="表三"/>
      <sheetName val="表四"/>
      <sheetName val="表五"/>
      <sheetName val="表六"/>
      <sheetName val="表七"/>
      <sheetName val="表八"/>
      <sheetName val="审核1"/>
      <sheetName val="审核2"/>
      <sheetName val="土地收入"/>
      <sheetName val="历年预算科目"/>
      <sheetName val="_ESList"/>
      <sheetName val="收入(一般)"/>
      <sheetName val="支出(一般)"/>
      <sheetName val="收入(基金)"/>
      <sheetName val="支出(基金)"/>
      <sheetName val="国家"/>
      <sheetName val="国家增长"/>
      <sheetName val="图表1"/>
      <sheetName val="收入增长"/>
      <sheetName val="图表3"/>
      <sheetName val="收入比重"/>
      <sheetName val="Sheet1"/>
      <sheetName val="中央"/>
      <sheetName val="中央增长"/>
      <sheetName val="地方"/>
      <sheetName val="地方增长"/>
      <sheetName val="所得税"/>
      <sheetName val="下拉选项"/>
      <sheetName val="Sheet2"/>
      <sheetName val="mmm"/>
      <sheetName val="基础编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tabColor rgb="FF00B0F0"/>
  </sheetPr>
  <dimension ref="A1:E52"/>
  <sheetViews>
    <sheetView showGridLines="0" showZeros="0" view="pageBreakPreview" topLeftCell="B1" zoomScaleNormal="90" workbookViewId="0">
      <pane ySplit="3" topLeftCell="A22" activePane="bottomLeft" state="frozen"/>
      <selection pane="bottomLeft" activeCell="B31" sqref="A31:XFD31"/>
    </sheetView>
  </sheetViews>
  <sheetFormatPr defaultColWidth="9" defaultRowHeight="14.25"/>
  <cols>
    <col min="1" max="1" width="17.625" style="241" customWidth="1"/>
    <col min="2" max="2" width="50.75" style="241" customWidth="1"/>
    <col min="3" max="4" width="20.625" style="241" customWidth="1"/>
    <col min="5" max="5" width="20.625" style="411" customWidth="1"/>
    <col min="6" max="16384" width="9" style="412"/>
  </cols>
  <sheetData>
    <row r="1" spans="1:5" ht="45" customHeight="1">
      <c r="A1" s="244"/>
      <c r="B1" s="443" t="s">
        <v>3051</v>
      </c>
      <c r="C1" s="443"/>
      <c r="D1" s="443"/>
      <c r="E1" s="443"/>
    </row>
    <row r="2" spans="1:5" ht="18.95" customHeight="1">
      <c r="A2" s="243"/>
      <c r="B2" s="413"/>
      <c r="C2" s="414"/>
      <c r="D2" s="243"/>
      <c r="E2" s="247" t="s">
        <v>0</v>
      </c>
    </row>
    <row r="3" spans="1:5" s="408" customFormat="1" ht="45" customHeight="1">
      <c r="A3" s="248" t="s">
        <v>1</v>
      </c>
      <c r="B3" s="415" t="s">
        <v>2</v>
      </c>
      <c r="C3" s="250" t="s">
        <v>3</v>
      </c>
      <c r="D3" s="250" t="s">
        <v>4</v>
      </c>
      <c r="E3" s="415" t="s">
        <v>5</v>
      </c>
    </row>
    <row r="4" spans="1:5" ht="37.5" customHeight="1">
      <c r="A4" s="392" t="s">
        <v>6</v>
      </c>
      <c r="B4" s="393" t="s">
        <v>7</v>
      </c>
      <c r="C4" s="314">
        <f>SUM(C5:C19)</f>
        <v>33847</v>
      </c>
      <c r="D4" s="314">
        <f>SUM(D5:D19)</f>
        <v>35650</v>
      </c>
      <c r="E4" s="289">
        <f>(D4-C4)/C4</f>
        <v>5.2999999999999999E-2</v>
      </c>
    </row>
    <row r="5" spans="1:5" ht="37.5" customHeight="1">
      <c r="A5" s="320" t="s">
        <v>8</v>
      </c>
      <c r="B5" s="270" t="s">
        <v>9</v>
      </c>
      <c r="C5" s="424">
        <v>11288</v>
      </c>
      <c r="D5" s="425">
        <v>13750</v>
      </c>
      <c r="E5" s="289">
        <f t="shared" ref="E5:E39" si="0">(D5-C5)/C5</f>
        <v>0.218</v>
      </c>
    </row>
    <row r="6" spans="1:5" ht="37.5" customHeight="1">
      <c r="A6" s="320" t="s">
        <v>10</v>
      </c>
      <c r="B6" s="270" t="s">
        <v>11</v>
      </c>
      <c r="C6" s="424">
        <v>1476</v>
      </c>
      <c r="D6" s="425">
        <v>1272</v>
      </c>
      <c r="E6" s="289">
        <f t="shared" si="0"/>
        <v>-0.13800000000000001</v>
      </c>
    </row>
    <row r="7" spans="1:5" ht="37.5" customHeight="1">
      <c r="A7" s="320" t="s">
        <v>12</v>
      </c>
      <c r="B7" s="270" t="s">
        <v>13</v>
      </c>
      <c r="C7" s="424">
        <v>577</v>
      </c>
      <c r="D7" s="425">
        <v>448</v>
      </c>
      <c r="E7" s="289">
        <f t="shared" si="0"/>
        <v>-0.224</v>
      </c>
    </row>
    <row r="8" spans="1:5" ht="37.5" customHeight="1">
      <c r="A8" s="320" t="s">
        <v>14</v>
      </c>
      <c r="B8" s="270" t="s">
        <v>15</v>
      </c>
      <c r="C8" s="424">
        <v>1447</v>
      </c>
      <c r="D8" s="425">
        <v>1100</v>
      </c>
      <c r="E8" s="289">
        <f t="shared" si="0"/>
        <v>-0.24</v>
      </c>
    </row>
    <row r="9" spans="1:5" ht="37.5" customHeight="1">
      <c r="A9" s="320" t="s">
        <v>16</v>
      </c>
      <c r="B9" s="270" t="s">
        <v>17</v>
      </c>
      <c r="C9" s="424">
        <v>1157</v>
      </c>
      <c r="D9" s="425">
        <v>1240</v>
      </c>
      <c r="E9" s="289">
        <f t="shared" si="0"/>
        <v>7.1999999999999995E-2</v>
      </c>
    </row>
    <row r="10" spans="1:5" ht="37.5" customHeight="1">
      <c r="A10" s="320" t="s">
        <v>18</v>
      </c>
      <c r="B10" s="270" t="s">
        <v>19</v>
      </c>
      <c r="C10" s="424">
        <v>610</v>
      </c>
      <c r="D10" s="425">
        <v>880</v>
      </c>
      <c r="E10" s="289">
        <f t="shared" si="0"/>
        <v>0.443</v>
      </c>
    </row>
    <row r="11" spans="1:5" ht="37.5" customHeight="1">
      <c r="A11" s="320" t="s">
        <v>20</v>
      </c>
      <c r="B11" s="270" t="s">
        <v>21</v>
      </c>
      <c r="C11" s="424">
        <v>549</v>
      </c>
      <c r="D11" s="425">
        <v>500</v>
      </c>
      <c r="E11" s="289">
        <f t="shared" si="0"/>
        <v>-8.8999999999999996E-2</v>
      </c>
    </row>
    <row r="12" spans="1:5" ht="37.5" customHeight="1">
      <c r="A12" s="320" t="s">
        <v>22</v>
      </c>
      <c r="B12" s="270" t="s">
        <v>23</v>
      </c>
      <c r="C12" s="424">
        <v>2190</v>
      </c>
      <c r="D12" s="425">
        <v>2200</v>
      </c>
      <c r="E12" s="289">
        <f t="shared" si="0"/>
        <v>5.0000000000000001E-3</v>
      </c>
    </row>
    <row r="13" spans="1:5" ht="37.5" customHeight="1">
      <c r="A13" s="320" t="s">
        <v>24</v>
      </c>
      <c r="B13" s="270" t="s">
        <v>25</v>
      </c>
      <c r="C13" s="424">
        <v>2059</v>
      </c>
      <c r="D13" s="425">
        <v>1400</v>
      </c>
      <c r="E13" s="289">
        <f t="shared" si="0"/>
        <v>-0.32</v>
      </c>
    </row>
    <row r="14" spans="1:5" ht="37.5" customHeight="1">
      <c r="A14" s="320" t="s">
        <v>26</v>
      </c>
      <c r="B14" s="270" t="s">
        <v>27</v>
      </c>
      <c r="C14" s="424">
        <v>776</v>
      </c>
      <c r="D14" s="425">
        <v>300</v>
      </c>
      <c r="E14" s="289">
        <f t="shared" si="0"/>
        <v>-0.61299999999999999</v>
      </c>
    </row>
    <row r="15" spans="1:5" ht="37.5" customHeight="1">
      <c r="A15" s="320" t="s">
        <v>28</v>
      </c>
      <c r="B15" s="270" t="s">
        <v>29</v>
      </c>
      <c r="C15" s="424">
        <v>385</v>
      </c>
      <c r="D15" s="425">
        <v>1700</v>
      </c>
      <c r="E15" s="289">
        <f t="shared" si="0"/>
        <v>3.4159999999999999</v>
      </c>
    </row>
    <row r="16" spans="1:5" ht="37.5" customHeight="1">
      <c r="A16" s="320" t="s">
        <v>30</v>
      </c>
      <c r="B16" s="270" t="s">
        <v>31</v>
      </c>
      <c r="C16" s="424">
        <v>3408</v>
      </c>
      <c r="D16" s="425">
        <v>2700</v>
      </c>
      <c r="E16" s="289">
        <f t="shared" si="0"/>
        <v>-0.20799999999999999</v>
      </c>
    </row>
    <row r="17" spans="1:5" ht="37.5" customHeight="1">
      <c r="A17" s="320" t="s">
        <v>32</v>
      </c>
      <c r="B17" s="270" t="s">
        <v>33</v>
      </c>
      <c r="C17" s="424">
        <v>7734</v>
      </c>
      <c r="D17" s="425">
        <v>7900</v>
      </c>
      <c r="E17" s="289">
        <f t="shared" si="0"/>
        <v>2.1000000000000001E-2</v>
      </c>
    </row>
    <row r="18" spans="1:5" ht="37.5" customHeight="1">
      <c r="A18" s="320" t="s">
        <v>34</v>
      </c>
      <c r="B18" s="270" t="s">
        <v>35</v>
      </c>
      <c r="C18" s="424">
        <v>152</v>
      </c>
      <c r="D18" s="425">
        <v>260</v>
      </c>
      <c r="E18" s="289">
        <f t="shared" si="0"/>
        <v>0.71099999999999997</v>
      </c>
    </row>
    <row r="19" spans="1:5" ht="37.5" customHeight="1">
      <c r="A19" s="423" t="s">
        <v>36</v>
      </c>
      <c r="B19" s="270" t="s">
        <v>37</v>
      </c>
      <c r="C19" s="424">
        <v>39</v>
      </c>
      <c r="D19" s="425">
        <v>0</v>
      </c>
      <c r="E19" s="289">
        <f t="shared" si="0"/>
        <v>-1</v>
      </c>
    </row>
    <row r="20" spans="1:5" ht="37.5" customHeight="1">
      <c r="A20" s="317" t="s">
        <v>38</v>
      </c>
      <c r="B20" s="393" t="s">
        <v>39</v>
      </c>
      <c r="C20" s="314">
        <f>SUM(C21:C28)</f>
        <v>16248</v>
      </c>
      <c r="D20" s="314">
        <f>SUM(D21:D28)</f>
        <v>15350</v>
      </c>
      <c r="E20" s="289">
        <f t="shared" si="0"/>
        <v>-5.5E-2</v>
      </c>
    </row>
    <row r="21" spans="1:5" ht="37.5" customHeight="1">
      <c r="A21" s="416" t="s">
        <v>40</v>
      </c>
      <c r="B21" s="270" t="s">
        <v>41</v>
      </c>
      <c r="C21" s="424">
        <v>3725</v>
      </c>
      <c r="D21" s="425">
        <v>1910</v>
      </c>
      <c r="E21" s="289">
        <f t="shared" si="0"/>
        <v>-0.48699999999999999</v>
      </c>
    </row>
    <row r="22" spans="1:5" ht="37.5" customHeight="1">
      <c r="A22" s="320" t="s">
        <v>42</v>
      </c>
      <c r="B22" s="417" t="s">
        <v>43</v>
      </c>
      <c r="C22" s="424">
        <v>3721</v>
      </c>
      <c r="D22" s="425">
        <v>2500</v>
      </c>
      <c r="E22" s="289">
        <f t="shared" si="0"/>
        <v>-0.32800000000000001</v>
      </c>
    </row>
    <row r="23" spans="1:5" ht="37.5" customHeight="1">
      <c r="A23" s="320" t="s">
        <v>44</v>
      </c>
      <c r="B23" s="270" t="s">
        <v>45</v>
      </c>
      <c r="C23" s="424">
        <v>3239</v>
      </c>
      <c r="D23" s="425">
        <v>2000</v>
      </c>
      <c r="E23" s="289">
        <f t="shared" si="0"/>
        <v>-0.38300000000000001</v>
      </c>
    </row>
    <row r="24" spans="1:5" ht="37.5" customHeight="1">
      <c r="A24" s="320" t="s">
        <v>46</v>
      </c>
      <c r="B24" s="270" t="s">
        <v>47</v>
      </c>
      <c r="C24" s="424">
        <v>0</v>
      </c>
      <c r="D24" s="425">
        <v>0</v>
      </c>
      <c r="E24" s="289"/>
    </row>
    <row r="25" spans="1:5" ht="37.5" customHeight="1">
      <c r="A25" s="320" t="s">
        <v>48</v>
      </c>
      <c r="B25" s="270" t="s">
        <v>49</v>
      </c>
      <c r="C25" s="424">
        <v>5362</v>
      </c>
      <c r="D25" s="425">
        <v>8940</v>
      </c>
      <c r="E25" s="289">
        <f t="shared" si="0"/>
        <v>0.66700000000000004</v>
      </c>
    </row>
    <row r="26" spans="1:5" ht="37.5" customHeight="1">
      <c r="A26" s="320" t="s">
        <v>50</v>
      </c>
      <c r="B26" s="270" t="s">
        <v>51</v>
      </c>
      <c r="C26" s="424">
        <v>100</v>
      </c>
      <c r="D26" s="425">
        <v>0</v>
      </c>
      <c r="E26" s="289">
        <f t="shared" si="0"/>
        <v>-1</v>
      </c>
    </row>
    <row r="27" spans="1:5" ht="37.5" customHeight="1">
      <c r="A27" s="320" t="s">
        <v>52</v>
      </c>
      <c r="B27" s="270" t="s">
        <v>53</v>
      </c>
      <c r="C27" s="424">
        <v>101</v>
      </c>
      <c r="D27" s="425">
        <v>0</v>
      </c>
      <c r="E27" s="289">
        <f t="shared" si="0"/>
        <v>-1</v>
      </c>
    </row>
    <row r="28" spans="1:5" ht="37.5" customHeight="1">
      <c r="A28" s="320" t="s">
        <v>54</v>
      </c>
      <c r="B28" s="270" t="s">
        <v>55</v>
      </c>
      <c r="C28" s="313"/>
      <c r="D28" s="313"/>
      <c r="E28" s="289"/>
    </row>
    <row r="29" spans="1:5" ht="37.5" customHeight="1">
      <c r="A29" s="320"/>
      <c r="B29" s="270"/>
      <c r="C29" s="313"/>
      <c r="D29" s="313"/>
      <c r="E29" s="289"/>
    </row>
    <row r="30" spans="1:5" s="409" customFormat="1" ht="37.5" customHeight="1">
      <c r="A30" s="418"/>
      <c r="B30" s="390" t="s">
        <v>3052</v>
      </c>
      <c r="C30" s="314">
        <f>SUM(C4,C20)</f>
        <v>50095</v>
      </c>
      <c r="D30" s="314">
        <f>SUM(D4,D20)</f>
        <v>51000</v>
      </c>
      <c r="E30" s="289">
        <f t="shared" si="0"/>
        <v>1.7999999999999999E-2</v>
      </c>
    </row>
    <row r="31" spans="1:5" ht="37.5" customHeight="1">
      <c r="A31" s="317">
        <v>105</v>
      </c>
      <c r="B31" s="269" t="s">
        <v>56</v>
      </c>
      <c r="C31" s="314">
        <v>6000</v>
      </c>
      <c r="D31" s="314">
        <v>5000</v>
      </c>
      <c r="E31" s="289">
        <f t="shared" si="0"/>
        <v>-0.16700000000000001</v>
      </c>
    </row>
    <row r="32" spans="1:5" ht="37.5" customHeight="1">
      <c r="A32" s="392">
        <v>110</v>
      </c>
      <c r="B32" s="393" t="s">
        <v>57</v>
      </c>
      <c r="C32" s="314">
        <f>SUM(C33:C38)</f>
        <v>345311</v>
      </c>
      <c r="D32" s="314">
        <f>SUM(D33:D38)</f>
        <v>187292</v>
      </c>
      <c r="E32" s="289">
        <f t="shared" si="0"/>
        <v>-0.45800000000000002</v>
      </c>
    </row>
    <row r="33" spans="1:5" ht="37.5" customHeight="1">
      <c r="A33" s="320">
        <v>11001</v>
      </c>
      <c r="B33" s="270" t="s">
        <v>58</v>
      </c>
      <c r="C33" s="425">
        <v>10292</v>
      </c>
      <c r="D33" s="425">
        <v>10292</v>
      </c>
      <c r="E33" s="289">
        <f t="shared" si="0"/>
        <v>0</v>
      </c>
    </row>
    <row r="34" spans="1:5" ht="37.5" customHeight="1">
      <c r="A34" s="320"/>
      <c r="B34" s="270" t="s">
        <v>59</v>
      </c>
      <c r="C34" s="313">
        <v>264760</v>
      </c>
      <c r="D34" s="313">
        <v>129830</v>
      </c>
      <c r="E34" s="289">
        <f t="shared" si="0"/>
        <v>-0.51</v>
      </c>
    </row>
    <row r="35" spans="1:5" ht="37.5" customHeight="1">
      <c r="A35" s="320">
        <v>11008</v>
      </c>
      <c r="B35" s="270" t="s">
        <v>60</v>
      </c>
      <c r="C35" s="313">
        <v>12891</v>
      </c>
      <c r="D35" s="313">
        <v>0</v>
      </c>
      <c r="E35" s="289">
        <f t="shared" si="0"/>
        <v>-1</v>
      </c>
    </row>
    <row r="36" spans="1:5" ht="37.5" customHeight="1">
      <c r="A36" s="320">
        <v>11009</v>
      </c>
      <c r="B36" s="270" t="s">
        <v>61</v>
      </c>
      <c r="C36" s="313">
        <v>57368</v>
      </c>
      <c r="D36" s="313">
        <v>47170</v>
      </c>
      <c r="E36" s="289">
        <f t="shared" si="0"/>
        <v>-0.17799999999999999</v>
      </c>
    </row>
    <row r="37" spans="1:5" s="410" customFormat="1" ht="37.5" customHeight="1">
      <c r="A37" s="419">
        <v>11013</v>
      </c>
      <c r="B37" s="274" t="s">
        <v>62</v>
      </c>
      <c r="C37" s="313"/>
      <c r="D37" s="313"/>
      <c r="E37" s="289"/>
    </row>
    <row r="38" spans="1:5" s="410" customFormat="1" ht="37.5" customHeight="1">
      <c r="A38" s="419">
        <v>11015</v>
      </c>
      <c r="B38" s="274" t="s">
        <v>63</v>
      </c>
      <c r="C38" s="313"/>
      <c r="D38" s="313"/>
      <c r="E38" s="289"/>
    </row>
    <row r="39" spans="1:5" ht="37.5" customHeight="1">
      <c r="A39" s="420"/>
      <c r="B39" s="421" t="s">
        <v>64</v>
      </c>
      <c r="C39" s="314">
        <f>SUM(C30:C32)</f>
        <v>401406</v>
      </c>
      <c r="D39" s="314">
        <f>SUM(D30:D32)</f>
        <v>243292</v>
      </c>
      <c r="E39" s="289">
        <f t="shared" si="0"/>
        <v>-0.39400000000000002</v>
      </c>
    </row>
    <row r="40" spans="1:5">
      <c r="C40" s="422"/>
      <c r="D40" s="422"/>
    </row>
    <row r="41" spans="1:5">
      <c r="D41" s="422"/>
    </row>
    <row r="42" spans="1:5">
      <c r="C42" s="422"/>
      <c r="D42" s="422"/>
    </row>
    <row r="43" spans="1:5">
      <c r="D43" s="422"/>
    </row>
    <row r="44" spans="1:5">
      <c r="C44" s="422"/>
      <c r="D44" s="422"/>
    </row>
    <row r="45" spans="1:5">
      <c r="C45" s="422"/>
      <c r="D45" s="422"/>
    </row>
    <row r="46" spans="1:5">
      <c r="D46" s="422"/>
    </row>
    <row r="47" spans="1:5">
      <c r="C47" s="422"/>
      <c r="D47" s="422"/>
    </row>
    <row r="48" spans="1:5">
      <c r="C48" s="422"/>
      <c r="D48" s="422"/>
    </row>
    <row r="49" spans="3:4">
      <c r="C49" s="422"/>
      <c r="D49" s="422"/>
    </row>
    <row r="50" spans="3:4">
      <c r="C50" s="422"/>
      <c r="D50" s="422"/>
    </row>
    <row r="51" spans="3:4">
      <c r="D51" s="422"/>
    </row>
    <row r="52" spans="3:4">
      <c r="C52" s="422"/>
      <c r="D52" s="422"/>
    </row>
  </sheetData>
  <mergeCells count="1">
    <mergeCell ref="B1:E1"/>
  </mergeCells>
  <phoneticPr fontId="84" type="noConversion"/>
  <conditionalFormatting sqref="E2">
    <cfRule type="cellIs" dxfId="42" priority="38" stopIfTrue="1" operator="lessThanOrEqual">
      <formula>-1</formula>
    </cfRule>
  </conditionalFormatting>
  <conditionalFormatting sqref="C31:D39 A4:D29 A35:D35 A31:B36 B38:D39">
    <cfRule type="expression" dxfId="41" priority="44" stopIfTrue="1">
      <formula>"len($A:$A)=3"</formula>
    </cfRule>
  </conditionalFormatting>
  <conditionalFormatting sqref="B37:B39">
    <cfRule type="expression" dxfId="40" priority="7" stopIfTrue="1">
      <formula>"len($A:$A)=3"</formula>
    </cfRule>
    <cfRule type="expression" dxfId="39" priority="8" stopIfTrue="1">
      <formula>"len($A:$A)=3"</formula>
    </cfRule>
  </conditionalFormatting>
  <printOptions horizontalCentered="1"/>
  <pageMargins left="0.47222222222222199" right="0.39305555555555599" top="0.74791666666666701" bottom="0.74791666666666701" header="0.31458333333333299" footer="0.31458333333333299"/>
  <pageSetup paperSize="9" scale="75" orientation="portrait" r:id="rId1"/>
  <headerFooter alignWithMargins="0">
    <oddHeader>&amp;L&amp;"黑体"&amp;22附件1</oddHeader>
    <oddFooter>&amp;C&amp;16- &amp;P -</oddFooter>
  </headerFooter>
</worksheet>
</file>

<file path=xl/worksheets/sheet2.xml><?xml version="1.0" encoding="utf-8"?>
<worksheet xmlns="http://schemas.openxmlformats.org/spreadsheetml/2006/main" xmlns:r="http://schemas.openxmlformats.org/officeDocument/2006/relationships">
  <sheetPr>
    <tabColor rgb="FF00B0F0"/>
  </sheetPr>
  <dimension ref="A1:H51"/>
  <sheetViews>
    <sheetView showGridLines="0" showZeros="0" view="pageBreakPreview" topLeftCell="B1" zoomScale="90" zoomScaleNormal="90" workbookViewId="0">
      <pane ySplit="3" topLeftCell="A4" activePane="bottomLeft" state="frozen"/>
      <selection pane="bottomLeft" activeCell="H32" sqref="H32"/>
    </sheetView>
  </sheetViews>
  <sheetFormatPr defaultColWidth="9" defaultRowHeight="14.25"/>
  <cols>
    <col min="1" max="1" width="12.75" style="132" customWidth="1"/>
    <col min="2" max="2" width="50.75" style="132" customWidth="1"/>
    <col min="3" max="5" width="20.625" style="132" customWidth="1"/>
    <col min="6" max="6" width="9.375" style="225" bestFit="1" customWidth="1"/>
    <col min="7" max="7" width="9" style="225"/>
    <col min="8" max="8" width="9.375" style="225" bestFit="1" customWidth="1"/>
    <col min="9" max="16384" width="9" style="225"/>
  </cols>
  <sheetData>
    <row r="1" spans="1:5" ht="45" customHeight="1">
      <c r="A1" s="282"/>
      <c r="B1" s="444" t="s">
        <v>3053</v>
      </c>
      <c r="C1" s="444"/>
      <c r="D1" s="444"/>
      <c r="E1" s="444"/>
    </row>
    <row r="2" spans="1:5" ht="18.95" customHeight="1">
      <c r="A2" s="395"/>
      <c r="B2" s="386"/>
      <c r="C2" s="285"/>
      <c r="E2" s="387" t="s">
        <v>0</v>
      </c>
    </row>
    <row r="3" spans="1:5" s="384" customFormat="1" ht="45" customHeight="1">
      <c r="A3" s="396" t="s">
        <v>1</v>
      </c>
      <c r="B3" s="397" t="s">
        <v>2</v>
      </c>
      <c r="C3" s="229" t="s">
        <v>3</v>
      </c>
      <c r="D3" s="229" t="s">
        <v>4</v>
      </c>
      <c r="E3" s="397" t="s">
        <v>5</v>
      </c>
    </row>
    <row r="4" spans="1:5" ht="37.5" customHeight="1">
      <c r="A4" s="295" t="s">
        <v>65</v>
      </c>
      <c r="B4" s="398" t="s">
        <v>66</v>
      </c>
      <c r="C4" s="297">
        <v>31107</v>
      </c>
      <c r="D4" s="297">
        <v>18722</v>
      </c>
      <c r="E4" s="399">
        <f>(D4-C4)/C4</f>
        <v>-0.39800000000000002</v>
      </c>
    </row>
    <row r="5" spans="1:5" ht="37.5" customHeight="1">
      <c r="A5" s="295" t="s">
        <v>67</v>
      </c>
      <c r="B5" s="400" t="s">
        <v>68</v>
      </c>
      <c r="C5" s="297"/>
      <c r="D5" s="297"/>
      <c r="E5" s="399"/>
    </row>
    <row r="6" spans="1:5" ht="37.5" customHeight="1">
      <c r="A6" s="295" t="s">
        <v>69</v>
      </c>
      <c r="B6" s="400" t="s">
        <v>70</v>
      </c>
      <c r="C6" s="297">
        <v>42</v>
      </c>
      <c r="D6" s="297">
        <v>0</v>
      </c>
      <c r="E6" s="399">
        <f t="shared" ref="E6:E32" si="0">(D6-C6)/C6</f>
        <v>-1</v>
      </c>
    </row>
    <row r="7" spans="1:5" ht="37.5" customHeight="1">
      <c r="A7" s="295" t="s">
        <v>71</v>
      </c>
      <c r="B7" s="400" t="s">
        <v>72</v>
      </c>
      <c r="C7" s="297">
        <v>14546</v>
      </c>
      <c r="D7" s="297">
        <v>10140</v>
      </c>
      <c r="E7" s="399">
        <f t="shared" si="0"/>
        <v>-0.30299999999999999</v>
      </c>
    </row>
    <row r="8" spans="1:5" ht="37.5" customHeight="1">
      <c r="A8" s="295" t="s">
        <v>73</v>
      </c>
      <c r="B8" s="400" t="s">
        <v>74</v>
      </c>
      <c r="C8" s="297">
        <v>93309</v>
      </c>
      <c r="D8" s="297">
        <v>63247</v>
      </c>
      <c r="E8" s="399">
        <f t="shared" si="0"/>
        <v>-0.32200000000000001</v>
      </c>
    </row>
    <row r="9" spans="1:5" ht="37.5" customHeight="1">
      <c r="A9" s="295" t="s">
        <v>75</v>
      </c>
      <c r="B9" s="400" t="s">
        <v>76</v>
      </c>
      <c r="C9" s="297">
        <v>939</v>
      </c>
      <c r="D9" s="297">
        <v>530</v>
      </c>
      <c r="E9" s="399">
        <f t="shared" si="0"/>
        <v>-0.436</v>
      </c>
    </row>
    <row r="10" spans="1:5" ht="37.5" customHeight="1">
      <c r="A10" s="295" t="s">
        <v>77</v>
      </c>
      <c r="B10" s="400" t="s">
        <v>78</v>
      </c>
      <c r="C10" s="297">
        <v>3743</v>
      </c>
      <c r="D10" s="297">
        <v>1983</v>
      </c>
      <c r="E10" s="399">
        <f t="shared" si="0"/>
        <v>-0.47</v>
      </c>
    </row>
    <row r="11" spans="1:5" ht="37.5" customHeight="1">
      <c r="A11" s="295" t="s">
        <v>79</v>
      </c>
      <c r="B11" s="400" t="s">
        <v>80</v>
      </c>
      <c r="C11" s="297">
        <v>47688</v>
      </c>
      <c r="D11" s="297">
        <v>41269</v>
      </c>
      <c r="E11" s="399">
        <f t="shared" si="0"/>
        <v>-0.13500000000000001</v>
      </c>
    </row>
    <row r="12" spans="1:5" ht="37.5" customHeight="1">
      <c r="A12" s="295" t="s">
        <v>81</v>
      </c>
      <c r="B12" s="400" t="s">
        <v>82</v>
      </c>
      <c r="C12" s="297">
        <v>40898</v>
      </c>
      <c r="D12" s="297">
        <v>31229</v>
      </c>
      <c r="E12" s="399">
        <f t="shared" si="0"/>
        <v>-0.23599999999999999</v>
      </c>
    </row>
    <row r="13" spans="1:5" ht="37.5" customHeight="1">
      <c r="A13" s="295" t="s">
        <v>83</v>
      </c>
      <c r="B13" s="400" t="s">
        <v>84</v>
      </c>
      <c r="C13" s="297">
        <v>5630</v>
      </c>
      <c r="D13" s="297">
        <v>4</v>
      </c>
      <c r="E13" s="399">
        <f t="shared" si="0"/>
        <v>-0.999</v>
      </c>
    </row>
    <row r="14" spans="1:5" ht="37.5" customHeight="1">
      <c r="A14" s="295" t="s">
        <v>85</v>
      </c>
      <c r="B14" s="400" t="s">
        <v>86</v>
      </c>
      <c r="C14" s="297">
        <v>6057</v>
      </c>
      <c r="D14" s="297">
        <v>2688</v>
      </c>
      <c r="E14" s="399">
        <f t="shared" si="0"/>
        <v>-0.55600000000000005</v>
      </c>
    </row>
    <row r="15" spans="1:5" ht="37.5" customHeight="1">
      <c r="A15" s="295" t="s">
        <v>87</v>
      </c>
      <c r="B15" s="400" t="s">
        <v>88</v>
      </c>
      <c r="C15" s="297">
        <v>101870</v>
      </c>
      <c r="D15" s="297">
        <v>17145</v>
      </c>
      <c r="E15" s="399">
        <f t="shared" si="0"/>
        <v>-0.83199999999999996</v>
      </c>
    </row>
    <row r="16" spans="1:5" ht="37.5" customHeight="1">
      <c r="A16" s="295" t="s">
        <v>89</v>
      </c>
      <c r="B16" s="400" t="s">
        <v>90</v>
      </c>
      <c r="C16" s="297">
        <v>10525</v>
      </c>
      <c r="D16" s="297">
        <v>769</v>
      </c>
      <c r="E16" s="399">
        <f t="shared" si="0"/>
        <v>-0.92700000000000005</v>
      </c>
    </row>
    <row r="17" spans="1:8" ht="37.5" customHeight="1">
      <c r="A17" s="295" t="s">
        <v>91</v>
      </c>
      <c r="B17" s="400" t="s">
        <v>92</v>
      </c>
      <c r="C17" s="297">
        <v>556</v>
      </c>
      <c r="D17" s="297">
        <v>0</v>
      </c>
      <c r="E17" s="399">
        <f t="shared" si="0"/>
        <v>-1</v>
      </c>
    </row>
    <row r="18" spans="1:8" ht="37.5" customHeight="1">
      <c r="A18" s="295" t="s">
        <v>93</v>
      </c>
      <c r="B18" s="400" t="s">
        <v>94</v>
      </c>
      <c r="C18" s="297">
        <v>915</v>
      </c>
      <c r="D18" s="297">
        <v>155</v>
      </c>
      <c r="E18" s="399">
        <f t="shared" si="0"/>
        <v>-0.83099999999999996</v>
      </c>
    </row>
    <row r="19" spans="1:8" ht="37.5" customHeight="1">
      <c r="A19" s="295" t="s">
        <v>95</v>
      </c>
      <c r="B19" s="400" t="s">
        <v>96</v>
      </c>
      <c r="C19" s="297"/>
      <c r="D19" s="297"/>
      <c r="E19" s="399"/>
    </row>
    <row r="20" spans="1:8" ht="37.5" customHeight="1">
      <c r="A20" s="295" t="s">
        <v>97</v>
      </c>
      <c r="B20" s="400" t="s">
        <v>98</v>
      </c>
      <c r="C20" s="297"/>
      <c r="D20" s="297"/>
      <c r="E20" s="399"/>
    </row>
    <row r="21" spans="1:8" ht="37.5" customHeight="1">
      <c r="A21" s="295" t="s">
        <v>99</v>
      </c>
      <c r="B21" s="400" t="s">
        <v>100</v>
      </c>
      <c r="C21" s="297">
        <v>6077</v>
      </c>
      <c r="D21" s="297">
        <v>1403</v>
      </c>
      <c r="E21" s="399">
        <f t="shared" si="0"/>
        <v>-0.76900000000000002</v>
      </c>
    </row>
    <row r="22" spans="1:8" ht="37.5" customHeight="1">
      <c r="A22" s="295" t="s">
        <v>101</v>
      </c>
      <c r="B22" s="400" t="s">
        <v>102</v>
      </c>
      <c r="C22" s="297">
        <v>13239</v>
      </c>
      <c r="D22" s="297">
        <v>12382</v>
      </c>
      <c r="E22" s="399">
        <f t="shared" si="0"/>
        <v>-6.5000000000000002E-2</v>
      </c>
    </row>
    <row r="23" spans="1:8" ht="37.5" customHeight="1">
      <c r="A23" s="295" t="s">
        <v>103</v>
      </c>
      <c r="B23" s="400" t="s">
        <v>104</v>
      </c>
      <c r="C23" s="297">
        <v>358</v>
      </c>
      <c r="D23" s="297">
        <v>380</v>
      </c>
      <c r="E23" s="399">
        <f t="shared" si="0"/>
        <v>6.0999999999999999E-2</v>
      </c>
    </row>
    <row r="24" spans="1:8" ht="37.5" customHeight="1">
      <c r="A24" s="295" t="s">
        <v>105</v>
      </c>
      <c r="B24" s="400" t="s">
        <v>106</v>
      </c>
      <c r="C24" s="297">
        <v>1785</v>
      </c>
      <c r="D24" s="297">
        <v>955</v>
      </c>
      <c r="E24" s="399">
        <f t="shared" si="0"/>
        <v>-0.46500000000000002</v>
      </c>
    </row>
    <row r="25" spans="1:8" ht="37.5" customHeight="1">
      <c r="A25" s="295" t="s">
        <v>107</v>
      </c>
      <c r="B25" s="400" t="s">
        <v>108</v>
      </c>
      <c r="C25" s="297"/>
      <c r="D25" s="297">
        <v>2380</v>
      </c>
      <c r="E25" s="399"/>
    </row>
    <row r="26" spans="1:8" ht="37.5" customHeight="1">
      <c r="A26" s="295" t="s">
        <v>109</v>
      </c>
      <c r="B26" s="400" t="s">
        <v>110</v>
      </c>
      <c r="C26" s="297">
        <v>2968</v>
      </c>
      <c r="D26" s="297">
        <v>2950</v>
      </c>
      <c r="E26" s="399">
        <f t="shared" si="0"/>
        <v>-6.0000000000000001E-3</v>
      </c>
    </row>
    <row r="27" spans="1:8" ht="37.5" customHeight="1">
      <c r="A27" s="295" t="s">
        <v>111</v>
      </c>
      <c r="B27" s="400" t="s">
        <v>112</v>
      </c>
      <c r="C27" s="297">
        <v>5</v>
      </c>
      <c r="D27" s="297"/>
      <c r="E27" s="399">
        <f t="shared" si="0"/>
        <v>-1</v>
      </c>
    </row>
    <row r="28" spans="1:8" ht="37.5" customHeight="1">
      <c r="A28" s="295" t="s">
        <v>113</v>
      </c>
      <c r="B28" s="400" t="s">
        <v>114</v>
      </c>
      <c r="C28" s="297">
        <v>408</v>
      </c>
      <c r="D28" s="297">
        <v>13480</v>
      </c>
      <c r="E28" s="399">
        <f t="shared" si="0"/>
        <v>32.039000000000001</v>
      </c>
    </row>
    <row r="29" spans="1:8" ht="37.5" customHeight="1">
      <c r="A29" s="295"/>
      <c r="B29" s="400"/>
      <c r="C29" s="297"/>
      <c r="D29" s="297"/>
      <c r="E29" s="399"/>
    </row>
    <row r="30" spans="1:8" s="284" customFormat="1" ht="37.5" customHeight="1">
      <c r="A30" s="389"/>
      <c r="B30" s="390" t="s">
        <v>3054</v>
      </c>
      <c r="C30" s="376">
        <f>C4+C5+C6+C7+C8+C9+C10+C11+C12+C13+C14+C15+C16+C17+C18+C21+C22+C23+C24+C25+C26+C27+C28</f>
        <v>382665</v>
      </c>
      <c r="D30" s="376">
        <f>D4+D5+D6+D7+D8+D9+D10+D11+D12+D13+D14+D15+D16+D17+D18+D21+D22+D23+D24+D25+D26+D27+D28</f>
        <v>221811</v>
      </c>
      <c r="E30" s="399">
        <f t="shared" si="0"/>
        <v>-0.42</v>
      </c>
    </row>
    <row r="31" spans="1:8" ht="37.5" customHeight="1">
      <c r="A31" s="293">
        <v>230</v>
      </c>
      <c r="B31" s="401" t="s">
        <v>115</v>
      </c>
      <c r="C31" s="376">
        <f>C32+C34+C35</f>
        <v>6249</v>
      </c>
      <c r="D31" s="376">
        <f>D32+D34+D35</f>
        <v>6249</v>
      </c>
      <c r="E31" s="399">
        <f t="shared" si="0"/>
        <v>0</v>
      </c>
      <c r="F31" s="426"/>
      <c r="H31" s="426"/>
    </row>
    <row r="32" spans="1:8" ht="37.5" customHeight="1">
      <c r="A32" s="402">
        <v>23006</v>
      </c>
      <c r="B32" s="403" t="s">
        <v>116</v>
      </c>
      <c r="C32" s="297">
        <v>6249</v>
      </c>
      <c r="D32" s="297">
        <v>6249</v>
      </c>
      <c r="E32" s="399">
        <f t="shared" si="0"/>
        <v>0</v>
      </c>
    </row>
    <row r="33" spans="1:5" ht="36" customHeight="1">
      <c r="A33" s="295">
        <v>23008</v>
      </c>
      <c r="B33" s="403" t="s">
        <v>117</v>
      </c>
      <c r="C33" s="297">
        <v>0</v>
      </c>
      <c r="D33" s="297"/>
      <c r="E33" s="399"/>
    </row>
    <row r="34" spans="1:5" ht="37.5" customHeight="1">
      <c r="A34" s="404">
        <v>23015</v>
      </c>
      <c r="B34" s="388" t="s">
        <v>118</v>
      </c>
      <c r="C34" s="297"/>
      <c r="D34" s="297"/>
      <c r="E34" s="399"/>
    </row>
    <row r="35" spans="1:5" s="385" customFormat="1" ht="36" customHeight="1">
      <c r="A35" s="404">
        <v>23016</v>
      </c>
      <c r="B35" s="388" t="s">
        <v>119</v>
      </c>
      <c r="C35" s="297"/>
      <c r="D35" s="297"/>
      <c r="E35" s="399"/>
    </row>
    <row r="36" spans="1:5" s="385" customFormat="1" ht="37.5" customHeight="1">
      <c r="A36" s="293">
        <v>231</v>
      </c>
      <c r="B36" s="391" t="s">
        <v>120</v>
      </c>
      <c r="C36" s="376">
        <v>6514</v>
      </c>
      <c r="D36" s="376">
        <v>15232</v>
      </c>
      <c r="E36" s="399">
        <f t="shared" ref="E36:E38" si="1">(D36-C36)/C36</f>
        <v>1.3380000000000001</v>
      </c>
    </row>
    <row r="37" spans="1:5" s="385" customFormat="1" ht="37.5" customHeight="1">
      <c r="A37" s="293">
        <v>23009</v>
      </c>
      <c r="B37" s="405" t="s">
        <v>121</v>
      </c>
      <c r="C37" s="376">
        <v>5978</v>
      </c>
      <c r="D37" s="376"/>
      <c r="E37" s="399">
        <f t="shared" si="1"/>
        <v>-1</v>
      </c>
    </row>
    <row r="38" spans="1:5" ht="37.5" customHeight="1">
      <c r="A38" s="389"/>
      <c r="B38" s="394" t="s">
        <v>122</v>
      </c>
      <c r="C38" s="376">
        <f>C30+C31+C36+C37</f>
        <v>401406</v>
      </c>
      <c r="D38" s="376">
        <f>D30+D31+D36+D37</f>
        <v>243292</v>
      </c>
      <c r="E38" s="399">
        <f t="shared" si="1"/>
        <v>-0.39400000000000002</v>
      </c>
    </row>
    <row r="39" spans="1:5">
      <c r="B39" s="406"/>
      <c r="D39" s="407"/>
    </row>
    <row r="41" spans="1:5">
      <c r="D41" s="407"/>
    </row>
    <row r="43" spans="1:5">
      <c r="D43" s="407"/>
    </row>
    <row r="44" spans="1:5">
      <c r="D44" s="407"/>
    </row>
    <row r="46" spans="1:5">
      <c r="D46" s="407"/>
    </row>
    <row r="47" spans="1:5">
      <c r="D47" s="407"/>
    </row>
    <row r="48" spans="1:5">
      <c r="D48" s="407"/>
    </row>
    <row r="49" spans="4:4">
      <c r="D49" s="407"/>
    </row>
    <row r="51" spans="4:4">
      <c r="D51" s="407"/>
    </row>
  </sheetData>
  <mergeCells count="1">
    <mergeCell ref="B1:E1"/>
  </mergeCells>
  <phoneticPr fontId="84" type="noConversion"/>
  <conditionalFormatting sqref="C34 A34:B35">
    <cfRule type="expression" dxfId="38" priority="15" stopIfTrue="1">
      <formula>"len($A:$A)=3"</formula>
    </cfRule>
  </conditionalFormatting>
  <conditionalFormatting sqref="D37 D33:D34">
    <cfRule type="cellIs" dxfId="37" priority="2" stopIfTrue="1" operator="lessThan">
      <formula>0</formula>
    </cfRule>
    <cfRule type="cellIs" dxfId="36" priority="3" stopIfTrue="1" operator="greaterThan">
      <formula>5</formula>
    </cfRule>
  </conditionalFormatting>
  <conditionalFormatting sqref="E2 D39:E44 C32:D32">
    <cfRule type="cellIs" dxfId="35" priority="28"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3.xml><?xml version="1.0" encoding="utf-8"?>
<worksheet xmlns="http://schemas.openxmlformats.org/spreadsheetml/2006/main" xmlns:r="http://schemas.openxmlformats.org/officeDocument/2006/relationships">
  <sheetPr>
    <tabColor rgb="FF00B0F0"/>
  </sheetPr>
  <dimension ref="A1:D39"/>
  <sheetViews>
    <sheetView workbookViewId="0">
      <pane xSplit="1" ySplit="4" topLeftCell="B5" activePane="bottomRight" state="frozen"/>
      <selection pane="topRight" activeCell="B1" sqref="B1"/>
      <selection pane="bottomLeft" activeCell="A5" sqref="A5"/>
      <selection pane="bottomRight" activeCell="F48" sqref="F48"/>
    </sheetView>
  </sheetViews>
  <sheetFormatPr defaultRowHeight="14.25"/>
  <cols>
    <col min="1" max="1" width="42.25" style="241" customWidth="1"/>
    <col min="2" max="2" width="15" style="241" customWidth="1"/>
    <col min="3" max="3" width="16.75" style="241" customWidth="1"/>
    <col min="4" max="4" width="15" style="411" customWidth="1"/>
  </cols>
  <sheetData>
    <row r="1" spans="1:4" ht="27">
      <c r="A1" s="443" t="s">
        <v>3055</v>
      </c>
      <c r="B1" s="443"/>
      <c r="C1" s="443"/>
      <c r="D1" s="443"/>
    </row>
    <row r="2" spans="1:4" ht="18.75">
      <c r="A2" s="413"/>
      <c r="B2" s="414"/>
      <c r="C2" s="243"/>
      <c r="D2" s="247" t="s">
        <v>0</v>
      </c>
    </row>
    <row r="3" spans="1:4" ht="56.25">
      <c r="A3" s="415" t="s">
        <v>2</v>
      </c>
      <c r="B3" s="250" t="s">
        <v>3</v>
      </c>
      <c r="C3" s="250" t="s">
        <v>4</v>
      </c>
      <c r="D3" s="415" t="s">
        <v>5</v>
      </c>
    </row>
    <row r="4" spans="1:4" ht="18.75">
      <c r="A4" s="393" t="s">
        <v>7</v>
      </c>
      <c r="B4" s="314">
        <f>SUM(B5:B19)</f>
        <v>33847</v>
      </c>
      <c r="C4" s="314">
        <f>SUM(C5:C19)</f>
        <v>35650</v>
      </c>
      <c r="D4" s="289">
        <f>(C4-B4)/B4</f>
        <v>5.2999999999999999E-2</v>
      </c>
    </row>
    <row r="5" spans="1:4" ht="18.75">
      <c r="A5" s="270" t="s">
        <v>9</v>
      </c>
      <c r="B5" s="424">
        <v>11288</v>
      </c>
      <c r="C5" s="425">
        <v>13750</v>
      </c>
      <c r="D5" s="289">
        <f t="shared" ref="D5:D39" si="0">(C5-B5)/B5</f>
        <v>0.218</v>
      </c>
    </row>
    <row r="6" spans="1:4" ht="18.75">
      <c r="A6" s="270" t="s">
        <v>11</v>
      </c>
      <c r="B6" s="424">
        <v>1476</v>
      </c>
      <c r="C6" s="425">
        <v>1272</v>
      </c>
      <c r="D6" s="289">
        <f t="shared" si="0"/>
        <v>-0.13800000000000001</v>
      </c>
    </row>
    <row r="7" spans="1:4" ht="18.75">
      <c r="A7" s="270" t="s">
        <v>13</v>
      </c>
      <c r="B7" s="424">
        <v>577</v>
      </c>
      <c r="C7" s="425">
        <v>448</v>
      </c>
      <c r="D7" s="289">
        <f t="shared" si="0"/>
        <v>-0.224</v>
      </c>
    </row>
    <row r="8" spans="1:4" ht="18.75">
      <c r="A8" s="270" t="s">
        <v>15</v>
      </c>
      <c r="B8" s="424">
        <v>1447</v>
      </c>
      <c r="C8" s="425">
        <v>1100</v>
      </c>
      <c r="D8" s="289">
        <f t="shared" si="0"/>
        <v>-0.24</v>
      </c>
    </row>
    <row r="9" spans="1:4" ht="18.75">
      <c r="A9" s="270" t="s">
        <v>17</v>
      </c>
      <c r="B9" s="424">
        <v>1157</v>
      </c>
      <c r="C9" s="425">
        <v>1240</v>
      </c>
      <c r="D9" s="289">
        <f t="shared" si="0"/>
        <v>7.1999999999999995E-2</v>
      </c>
    </row>
    <row r="10" spans="1:4" ht="18.75">
      <c r="A10" s="270" t="s">
        <v>19</v>
      </c>
      <c r="B10" s="424">
        <v>610</v>
      </c>
      <c r="C10" s="425">
        <v>880</v>
      </c>
      <c r="D10" s="289">
        <f t="shared" si="0"/>
        <v>0.443</v>
      </c>
    </row>
    <row r="11" spans="1:4" ht="18.75">
      <c r="A11" s="270" t="s">
        <v>21</v>
      </c>
      <c r="B11" s="424">
        <v>549</v>
      </c>
      <c r="C11" s="425">
        <v>500</v>
      </c>
      <c r="D11" s="289">
        <f t="shared" si="0"/>
        <v>-8.8999999999999996E-2</v>
      </c>
    </row>
    <row r="12" spans="1:4" ht="18.75">
      <c r="A12" s="270" t="s">
        <v>23</v>
      </c>
      <c r="B12" s="424">
        <v>2190</v>
      </c>
      <c r="C12" s="425">
        <v>2200</v>
      </c>
      <c r="D12" s="289">
        <f t="shared" si="0"/>
        <v>5.0000000000000001E-3</v>
      </c>
    </row>
    <row r="13" spans="1:4" ht="18.75">
      <c r="A13" s="270" t="s">
        <v>25</v>
      </c>
      <c r="B13" s="424">
        <v>2059</v>
      </c>
      <c r="C13" s="425">
        <v>1400</v>
      </c>
      <c r="D13" s="289">
        <f t="shared" si="0"/>
        <v>-0.32</v>
      </c>
    </row>
    <row r="14" spans="1:4" ht="18.75">
      <c r="A14" s="270" t="s">
        <v>27</v>
      </c>
      <c r="B14" s="424">
        <v>776</v>
      </c>
      <c r="C14" s="425">
        <v>300</v>
      </c>
      <c r="D14" s="289">
        <f t="shared" si="0"/>
        <v>-0.61299999999999999</v>
      </c>
    </row>
    <row r="15" spans="1:4" ht="18.75">
      <c r="A15" s="270" t="s">
        <v>29</v>
      </c>
      <c r="B15" s="424">
        <v>385</v>
      </c>
      <c r="C15" s="425">
        <v>1700</v>
      </c>
      <c r="D15" s="289">
        <f t="shared" si="0"/>
        <v>3.4159999999999999</v>
      </c>
    </row>
    <row r="16" spans="1:4" ht="18.75">
      <c r="A16" s="270" t="s">
        <v>31</v>
      </c>
      <c r="B16" s="424">
        <v>3408</v>
      </c>
      <c r="C16" s="425">
        <v>2700</v>
      </c>
      <c r="D16" s="289">
        <f t="shared" si="0"/>
        <v>-0.20799999999999999</v>
      </c>
    </row>
    <row r="17" spans="1:4" ht="18.75">
      <c r="A17" s="270" t="s">
        <v>33</v>
      </c>
      <c r="B17" s="424">
        <v>7734</v>
      </c>
      <c r="C17" s="425">
        <v>7900</v>
      </c>
      <c r="D17" s="289">
        <f t="shared" si="0"/>
        <v>2.1000000000000001E-2</v>
      </c>
    </row>
    <row r="18" spans="1:4" ht="18.75">
      <c r="A18" s="270" t="s">
        <v>35</v>
      </c>
      <c r="B18" s="424">
        <v>152</v>
      </c>
      <c r="C18" s="425">
        <v>260</v>
      </c>
      <c r="D18" s="289">
        <f t="shared" si="0"/>
        <v>0.71099999999999997</v>
      </c>
    </row>
    <row r="19" spans="1:4" ht="18.75">
      <c r="A19" s="270" t="s">
        <v>37</v>
      </c>
      <c r="B19" s="424">
        <v>39</v>
      </c>
      <c r="C19" s="425">
        <v>0</v>
      </c>
      <c r="D19" s="289">
        <f t="shared" si="0"/>
        <v>-1</v>
      </c>
    </row>
    <row r="20" spans="1:4" ht="18.75">
      <c r="A20" s="393" t="s">
        <v>39</v>
      </c>
      <c r="B20" s="314">
        <f>SUM(B21:B28)</f>
        <v>16248</v>
      </c>
      <c r="C20" s="314">
        <f>SUM(C21:C28)</f>
        <v>15350</v>
      </c>
      <c r="D20" s="289">
        <f t="shared" si="0"/>
        <v>-5.5E-2</v>
      </c>
    </row>
    <row r="21" spans="1:4" ht="18.75">
      <c r="A21" s="270" t="s">
        <v>41</v>
      </c>
      <c r="B21" s="424">
        <v>3725</v>
      </c>
      <c r="C21" s="425">
        <v>1910</v>
      </c>
      <c r="D21" s="289">
        <f t="shared" si="0"/>
        <v>-0.48699999999999999</v>
      </c>
    </row>
    <row r="22" spans="1:4" ht="18.75">
      <c r="A22" s="417" t="s">
        <v>43</v>
      </c>
      <c r="B22" s="424">
        <v>3721</v>
      </c>
      <c r="C22" s="425">
        <v>2500</v>
      </c>
      <c r="D22" s="289">
        <f t="shared" si="0"/>
        <v>-0.32800000000000001</v>
      </c>
    </row>
    <row r="23" spans="1:4" ht="18.75">
      <c r="A23" s="270" t="s">
        <v>45</v>
      </c>
      <c r="B23" s="424">
        <v>3239</v>
      </c>
      <c r="C23" s="425">
        <v>2000</v>
      </c>
      <c r="D23" s="289">
        <f t="shared" si="0"/>
        <v>-0.38300000000000001</v>
      </c>
    </row>
    <row r="24" spans="1:4" ht="18.75">
      <c r="A24" s="270" t="s">
        <v>47</v>
      </c>
      <c r="B24" s="424">
        <v>0</v>
      </c>
      <c r="C24" s="425">
        <v>0</v>
      </c>
      <c r="D24" s="289"/>
    </row>
    <row r="25" spans="1:4" ht="18.75">
      <c r="A25" s="270" t="s">
        <v>49</v>
      </c>
      <c r="B25" s="424">
        <v>5362</v>
      </c>
      <c r="C25" s="425">
        <v>8940</v>
      </c>
      <c r="D25" s="289">
        <f t="shared" si="0"/>
        <v>0.66700000000000004</v>
      </c>
    </row>
    <row r="26" spans="1:4" ht="18.75">
      <c r="A26" s="270" t="s">
        <v>51</v>
      </c>
      <c r="B26" s="424">
        <v>100</v>
      </c>
      <c r="C26" s="425">
        <v>0</v>
      </c>
      <c r="D26" s="289">
        <f t="shared" si="0"/>
        <v>-1</v>
      </c>
    </row>
    <row r="27" spans="1:4" ht="18.75">
      <c r="A27" s="270" t="s">
        <v>53</v>
      </c>
      <c r="B27" s="424">
        <v>101</v>
      </c>
      <c r="C27" s="425">
        <v>0</v>
      </c>
      <c r="D27" s="289">
        <f t="shared" si="0"/>
        <v>-1</v>
      </c>
    </row>
    <row r="28" spans="1:4" ht="18.75">
      <c r="A28" s="270" t="s">
        <v>55</v>
      </c>
      <c r="B28" s="313"/>
      <c r="C28" s="313"/>
      <c r="D28" s="289"/>
    </row>
    <row r="29" spans="1:4" ht="18.75">
      <c r="A29" s="270"/>
      <c r="B29" s="313"/>
      <c r="C29" s="313"/>
      <c r="D29" s="289"/>
    </row>
    <row r="30" spans="1:4" ht="18.75">
      <c r="A30" s="390" t="s">
        <v>3052</v>
      </c>
      <c r="B30" s="314">
        <f>SUM(B4,B20)</f>
        <v>50095</v>
      </c>
      <c r="C30" s="314">
        <f>SUM(C4,C20)</f>
        <v>51000</v>
      </c>
      <c r="D30" s="289">
        <f t="shared" si="0"/>
        <v>1.7999999999999999E-2</v>
      </c>
    </row>
    <row r="31" spans="1:4" ht="18.75">
      <c r="A31" s="269" t="s">
        <v>56</v>
      </c>
      <c r="B31" s="314">
        <v>6000</v>
      </c>
      <c r="C31" s="314">
        <v>5000</v>
      </c>
      <c r="D31" s="289">
        <f t="shared" si="0"/>
        <v>-0.16700000000000001</v>
      </c>
    </row>
    <row r="32" spans="1:4" ht="18.75">
      <c r="A32" s="393" t="s">
        <v>57</v>
      </c>
      <c r="B32" s="314">
        <f>SUM(B33:B38)</f>
        <v>345311</v>
      </c>
      <c r="C32" s="314">
        <f>SUM(C33:C38)</f>
        <v>187292</v>
      </c>
      <c r="D32" s="289">
        <f t="shared" si="0"/>
        <v>-0.45800000000000002</v>
      </c>
    </row>
    <row r="33" spans="1:4" ht="18.75">
      <c r="A33" s="270" t="s">
        <v>58</v>
      </c>
      <c r="B33" s="425">
        <v>10292</v>
      </c>
      <c r="C33" s="425">
        <v>10292</v>
      </c>
      <c r="D33" s="289">
        <f t="shared" si="0"/>
        <v>0</v>
      </c>
    </row>
    <row r="34" spans="1:4" ht="18.75">
      <c r="A34" s="270" t="s">
        <v>59</v>
      </c>
      <c r="B34" s="313">
        <v>264760</v>
      </c>
      <c r="C34" s="313">
        <v>129830</v>
      </c>
      <c r="D34" s="289">
        <f t="shared" si="0"/>
        <v>-0.51</v>
      </c>
    </row>
    <row r="35" spans="1:4" ht="18.75">
      <c r="A35" s="270" t="s">
        <v>60</v>
      </c>
      <c r="B35" s="313">
        <v>12891</v>
      </c>
      <c r="C35" s="313">
        <v>0</v>
      </c>
      <c r="D35" s="289">
        <f t="shared" si="0"/>
        <v>-1</v>
      </c>
    </row>
    <row r="36" spans="1:4" ht="18.75">
      <c r="A36" s="270" t="s">
        <v>61</v>
      </c>
      <c r="B36" s="313">
        <v>57368</v>
      </c>
      <c r="C36" s="313">
        <v>47170</v>
      </c>
      <c r="D36" s="289">
        <f t="shared" si="0"/>
        <v>-0.17799999999999999</v>
      </c>
    </row>
    <row r="37" spans="1:4" ht="18.75">
      <c r="A37" s="274" t="s">
        <v>62</v>
      </c>
      <c r="B37" s="313"/>
      <c r="C37" s="313"/>
      <c r="D37" s="289"/>
    </row>
    <row r="38" spans="1:4" ht="18.75">
      <c r="A38" s="274" t="s">
        <v>63</v>
      </c>
      <c r="B38" s="313"/>
      <c r="C38" s="313"/>
      <c r="D38" s="289"/>
    </row>
    <row r="39" spans="1:4" ht="18.75">
      <c r="A39" s="421" t="s">
        <v>64</v>
      </c>
      <c r="B39" s="314">
        <f>SUM(B30:B32)</f>
        <v>401406</v>
      </c>
      <c r="C39" s="314">
        <f>SUM(C30:C32)</f>
        <v>243292</v>
      </c>
      <c r="D39" s="289">
        <f t="shared" si="0"/>
        <v>-0.39400000000000002</v>
      </c>
    </row>
  </sheetData>
  <mergeCells count="1">
    <mergeCell ref="A1:D1"/>
  </mergeCells>
  <phoneticPr fontId="84" type="noConversion"/>
  <conditionalFormatting sqref="D2">
    <cfRule type="cellIs" dxfId="34" priority="33" stopIfTrue="1" operator="lessThanOrEqual">
      <formula>-1</formula>
    </cfRule>
  </conditionalFormatting>
  <conditionalFormatting sqref="B31:C39 A4:C29 A35:C35 A31:A36 A38:C39">
    <cfRule type="expression" dxfId="33" priority="32" stopIfTrue="1">
      <formula>"len($A:$A)=3"</formula>
    </cfRule>
  </conditionalFormatting>
  <conditionalFormatting sqref="A37:A39">
    <cfRule type="expression" dxfId="32" priority="26" stopIfTrue="1">
      <formula>"len($A:$A)=3"</formula>
    </cfRule>
    <cfRule type="expression" dxfId="31" priority="27" stopIfTrue="1">
      <formula>"len($A:$A)=3"</formula>
    </cfRule>
  </conditionalFormatting>
  <pageMargins left="0.7" right="0.7" top="0.75" bottom="0.75" header="0.3" footer="0.3"/>
  <pageSetup paperSize="9" scale="96" orientation="portrait" r:id="rId1"/>
</worksheet>
</file>

<file path=xl/worksheets/sheet4.xml><?xml version="1.0" encoding="utf-8"?>
<worksheet xmlns="http://schemas.openxmlformats.org/spreadsheetml/2006/main" xmlns:r="http://schemas.openxmlformats.org/officeDocument/2006/relationships">
  <sheetPr>
    <tabColor rgb="FF00B0F0"/>
  </sheetPr>
  <dimension ref="A1:H1346"/>
  <sheetViews>
    <sheetView showGridLines="0" showZeros="0" view="pageBreakPreview" workbookViewId="0">
      <pane xSplit="1" ySplit="3" topLeftCell="B7" activePane="bottomRight" state="frozen"/>
      <selection pane="topRight"/>
      <selection pane="bottomLeft"/>
      <selection pane="bottomRight" activeCell="C10" sqref="C10"/>
    </sheetView>
  </sheetViews>
  <sheetFormatPr defaultColWidth="9" defaultRowHeight="14.25"/>
  <cols>
    <col min="1" max="1" width="19.125" style="130" customWidth="1"/>
    <col min="2" max="2" width="50.625" style="130" customWidth="1"/>
    <col min="3" max="4" width="20.625" style="130" customWidth="1"/>
    <col min="5" max="5" width="20.625" style="281" customWidth="1"/>
    <col min="6" max="16384" width="9" style="130"/>
  </cols>
  <sheetData>
    <row r="1" spans="1:5" s="194" customFormat="1" ht="45" customHeight="1">
      <c r="B1" s="445" t="s">
        <v>3056</v>
      </c>
      <c r="C1" s="445"/>
      <c r="D1" s="445"/>
      <c r="E1" s="445"/>
    </row>
    <row r="2" spans="1:5" s="194" customFormat="1" ht="20.100000000000001" customHeight="1">
      <c r="A2" s="360"/>
      <c r="B2" s="361"/>
      <c r="C2" s="362"/>
      <c r="D2" s="363"/>
      <c r="E2" s="363" t="s">
        <v>0</v>
      </c>
    </row>
    <row r="3" spans="1:5" s="131" customFormat="1" ht="45" customHeight="1">
      <c r="A3" s="364" t="s">
        <v>1</v>
      </c>
      <c r="B3" s="365" t="s">
        <v>2</v>
      </c>
      <c r="C3" s="364" t="s">
        <v>123</v>
      </c>
      <c r="D3" s="364" t="s">
        <v>4</v>
      </c>
      <c r="E3" s="364" t="s">
        <v>124</v>
      </c>
    </row>
    <row r="4" spans="1:5" ht="36" customHeight="1">
      <c r="A4" s="366" t="s">
        <v>65</v>
      </c>
      <c r="B4" s="253" t="s">
        <v>66</v>
      </c>
      <c r="C4" s="262">
        <f>SUM(C5,C17,C26,C37,C48,C59,C70,C92,C105,C115,C124,C135,C148,C155,C163,C169,C176,C183,C190,C197,C204,C218,C224,C231,C246,C83)</f>
        <v>23195</v>
      </c>
      <c r="D4" s="262">
        <f>SUM(D5,D17,D26,D37,D48,D59,D70,D92,D105,D115,D124,D135,D148,D155,D163,D169,D176,D183,D190,D197,D204,D218,D224,D231,D246,D83)</f>
        <v>18722</v>
      </c>
      <c r="E4" s="263">
        <f>(D4-C4)/C4</f>
        <v>-0.193</v>
      </c>
    </row>
    <row r="5" spans="1:5" ht="36" customHeight="1">
      <c r="A5" s="366" t="s">
        <v>125</v>
      </c>
      <c r="B5" s="253" t="s">
        <v>126</v>
      </c>
      <c r="C5" s="262">
        <f>SUM(C6:C16)</f>
        <v>1071</v>
      </c>
      <c r="D5" s="262">
        <f>SUM(D6:D16)</f>
        <v>780</v>
      </c>
      <c r="E5" s="263">
        <f t="shared" ref="E5:E8" si="0">(D5-C5)/C5</f>
        <v>-0.27200000000000002</v>
      </c>
    </row>
    <row r="6" spans="1:5" ht="36" customHeight="1">
      <c r="A6" s="367" t="s">
        <v>127</v>
      </c>
      <c r="B6" s="256" t="s">
        <v>128</v>
      </c>
      <c r="C6" s="425">
        <v>783</v>
      </c>
      <c r="D6" s="258">
        <v>780</v>
      </c>
      <c r="E6" s="263">
        <f t="shared" si="0"/>
        <v>-4.0000000000000001E-3</v>
      </c>
    </row>
    <row r="7" spans="1:5" ht="36" customHeight="1">
      <c r="A7" s="367" t="s">
        <v>129</v>
      </c>
      <c r="B7" s="256" t="s">
        <v>130</v>
      </c>
      <c r="C7" s="258"/>
      <c r="D7" s="258">
        <v>0</v>
      </c>
      <c r="E7" s="263"/>
    </row>
    <row r="8" spans="1:5" ht="36" customHeight="1">
      <c r="A8" s="367" t="s">
        <v>131</v>
      </c>
      <c r="B8" s="256" t="s">
        <v>132</v>
      </c>
      <c r="C8" s="258">
        <v>0</v>
      </c>
      <c r="D8" s="258">
        <v>0</v>
      </c>
      <c r="E8" s="263"/>
    </row>
    <row r="9" spans="1:5" ht="36" customHeight="1">
      <c r="A9" s="367" t="s">
        <v>133</v>
      </c>
      <c r="B9" s="256" t="s">
        <v>134</v>
      </c>
      <c r="C9" s="258">
        <v>122</v>
      </c>
      <c r="D9" s="258">
        <v>0</v>
      </c>
      <c r="E9" s="259">
        <f>IF(C9&gt;0,D9/C9-1,IF(C9&lt;0,-(D9/C9-1),""))</f>
        <v>-1</v>
      </c>
    </row>
    <row r="10" spans="1:5" ht="36" customHeight="1">
      <c r="A10" s="367" t="s">
        <v>135</v>
      </c>
      <c r="B10" s="256" t="s">
        <v>136</v>
      </c>
      <c r="C10" s="258">
        <v>0</v>
      </c>
      <c r="D10" s="258">
        <v>0</v>
      </c>
      <c r="E10" s="263"/>
    </row>
    <row r="11" spans="1:5" ht="36" customHeight="1">
      <c r="A11" s="367" t="s">
        <v>137</v>
      </c>
      <c r="B11" s="256" t="s">
        <v>138</v>
      </c>
      <c r="C11" s="258">
        <v>0</v>
      </c>
      <c r="D11" s="258">
        <v>0</v>
      </c>
      <c r="E11" s="263"/>
    </row>
    <row r="12" spans="1:5" ht="36" customHeight="1">
      <c r="A12" s="367" t="s">
        <v>139</v>
      </c>
      <c r="B12" s="256" t="s">
        <v>140</v>
      </c>
      <c r="C12" s="258">
        <v>106</v>
      </c>
      <c r="D12" s="258">
        <v>0</v>
      </c>
      <c r="E12" s="259">
        <f>IF(C12&gt;0,D12/C12-1,IF(C12&lt;0,-(D12/C12-1),""))</f>
        <v>-1</v>
      </c>
    </row>
    <row r="13" spans="1:5" ht="36" customHeight="1">
      <c r="A13" s="367" t="s">
        <v>141</v>
      </c>
      <c r="B13" s="256" t="s">
        <v>142</v>
      </c>
      <c r="C13" s="425">
        <v>60</v>
      </c>
      <c r="D13" s="258">
        <v>0</v>
      </c>
      <c r="E13" s="263">
        <f t="shared" ref="E13:E20" si="1">(D13-C13)/C13</f>
        <v>-1</v>
      </c>
    </row>
    <row r="14" spans="1:5" ht="36" customHeight="1">
      <c r="A14" s="367" t="s">
        <v>143</v>
      </c>
      <c r="B14" s="256" t="s">
        <v>144</v>
      </c>
      <c r="C14" s="258">
        <v>0</v>
      </c>
      <c r="D14" s="258">
        <v>0</v>
      </c>
      <c r="E14" s="263"/>
    </row>
    <row r="15" spans="1:5" ht="36" customHeight="1">
      <c r="A15" s="367" t="s">
        <v>145</v>
      </c>
      <c r="B15" s="256" t="s">
        <v>146</v>
      </c>
      <c r="C15" s="258">
        <v>0</v>
      </c>
      <c r="D15" s="258">
        <v>0</v>
      </c>
      <c r="E15" s="263"/>
    </row>
    <row r="16" spans="1:5" ht="36" customHeight="1">
      <c r="A16" s="367" t="s">
        <v>147</v>
      </c>
      <c r="B16" s="256" t="s">
        <v>148</v>
      </c>
      <c r="C16" s="258"/>
      <c r="D16" s="258">
        <v>0</v>
      </c>
      <c r="E16" s="263"/>
    </row>
    <row r="17" spans="1:8" ht="36" customHeight="1">
      <c r="A17" s="366" t="s">
        <v>149</v>
      </c>
      <c r="B17" s="253" t="s">
        <v>150</v>
      </c>
      <c r="C17" s="262">
        <f>C18+C19+C20+C22+C23+C24+C25</f>
        <v>644</v>
      </c>
      <c r="D17" s="262">
        <f>SUM(D18:D25)</f>
        <v>534</v>
      </c>
      <c r="E17" s="263">
        <f t="shared" si="1"/>
        <v>-0.17100000000000001</v>
      </c>
    </row>
    <row r="18" spans="1:8" ht="36" customHeight="1">
      <c r="A18" s="367" t="s">
        <v>151</v>
      </c>
      <c r="B18" s="256" t="s">
        <v>128</v>
      </c>
      <c r="C18" s="430">
        <v>584</v>
      </c>
      <c r="D18" s="258">
        <v>534</v>
      </c>
      <c r="E18" s="263">
        <f t="shared" si="1"/>
        <v>-8.5999999999999993E-2</v>
      </c>
      <c r="H18" s="323"/>
    </row>
    <row r="19" spans="1:8" ht="36" customHeight="1">
      <c r="A19" s="367" t="s">
        <v>152</v>
      </c>
      <c r="B19" s="256" t="s">
        <v>130</v>
      </c>
      <c r="C19" s="430"/>
      <c r="D19" s="258">
        <v>0</v>
      </c>
      <c r="E19" s="263"/>
    </row>
    <row r="20" spans="1:8" ht="36" customHeight="1">
      <c r="A20" s="367" t="s">
        <v>153</v>
      </c>
      <c r="B20" s="256" t="s">
        <v>132</v>
      </c>
      <c r="C20" s="430"/>
      <c r="D20" s="258">
        <v>0</v>
      </c>
      <c r="E20" s="263"/>
    </row>
    <row r="21" spans="1:8" ht="36" customHeight="1">
      <c r="A21" s="367" t="s">
        <v>154</v>
      </c>
      <c r="B21" s="256" t="s">
        <v>155</v>
      </c>
      <c r="C21" s="258">
        <v>61</v>
      </c>
      <c r="D21" s="258">
        <v>0</v>
      </c>
      <c r="E21" s="259">
        <f>IF(C21&gt;0,D21/C21-1,IF(C21&lt;0,-(D21/C21-1),""))</f>
        <v>-1</v>
      </c>
    </row>
    <row r="22" spans="1:8" ht="36" customHeight="1">
      <c r="A22" s="367" t="s">
        <v>156</v>
      </c>
      <c r="B22" s="256" t="s">
        <v>157</v>
      </c>
      <c r="C22" s="430"/>
      <c r="D22" s="258">
        <v>0</v>
      </c>
      <c r="E22" s="263"/>
    </row>
    <row r="23" spans="1:8" ht="36" customHeight="1">
      <c r="A23" s="367" t="s">
        <v>158</v>
      </c>
      <c r="B23" s="256" t="s">
        <v>3150</v>
      </c>
      <c r="C23" s="430"/>
      <c r="D23" s="258">
        <v>0</v>
      </c>
      <c r="E23" s="263"/>
    </row>
    <row r="24" spans="1:8" ht="36" customHeight="1">
      <c r="A24" s="367" t="s">
        <v>160</v>
      </c>
      <c r="B24" s="256" t="s">
        <v>3151</v>
      </c>
      <c r="C24" s="430"/>
      <c r="D24" s="258">
        <v>0</v>
      </c>
      <c r="E24" s="263"/>
    </row>
    <row r="25" spans="1:8" ht="36" customHeight="1">
      <c r="A25" s="367" t="s">
        <v>161</v>
      </c>
      <c r="B25" s="256" t="s">
        <v>3152</v>
      </c>
      <c r="C25" s="430">
        <v>60</v>
      </c>
      <c r="D25" s="258">
        <v>0</v>
      </c>
      <c r="E25" s="263">
        <f t="shared" ref="E22:E31" si="2">(D25-C25)/C25</f>
        <v>-1</v>
      </c>
    </row>
    <row r="26" spans="1:8" ht="36" customHeight="1">
      <c r="A26" s="366" t="s">
        <v>162</v>
      </c>
      <c r="B26" s="253" t="s">
        <v>163</v>
      </c>
      <c r="C26" s="262">
        <f>SUM(C27:C36)</f>
        <v>9298</v>
      </c>
      <c r="D26" s="262">
        <f>SUM(D27:D36)</f>
        <v>7336</v>
      </c>
      <c r="E26" s="263">
        <f t="shared" si="2"/>
        <v>-0.21099999999999999</v>
      </c>
    </row>
    <row r="27" spans="1:8" ht="36" customHeight="1">
      <c r="A27" s="367" t="s">
        <v>164</v>
      </c>
      <c r="B27" s="256" t="s">
        <v>128</v>
      </c>
      <c r="C27" s="425">
        <v>9154</v>
      </c>
      <c r="D27" s="258">
        <v>7336</v>
      </c>
      <c r="E27" s="263">
        <f t="shared" si="2"/>
        <v>-0.19900000000000001</v>
      </c>
    </row>
    <row r="28" spans="1:8" ht="36" customHeight="1">
      <c r="A28" s="367" t="s">
        <v>165</v>
      </c>
      <c r="B28" s="256" t="s">
        <v>130</v>
      </c>
      <c r="C28" s="258">
        <v>0</v>
      </c>
      <c r="D28" s="258">
        <v>0</v>
      </c>
      <c r="E28" s="263"/>
    </row>
    <row r="29" spans="1:8" ht="36" customHeight="1">
      <c r="A29" s="367" t="s">
        <v>166</v>
      </c>
      <c r="B29" s="256" t="s">
        <v>132</v>
      </c>
      <c r="C29" s="258">
        <v>0</v>
      </c>
      <c r="D29" s="258">
        <v>0</v>
      </c>
      <c r="E29" s="263"/>
    </row>
    <row r="30" spans="1:8" ht="36" customHeight="1">
      <c r="A30" s="367" t="s">
        <v>167</v>
      </c>
      <c r="B30" s="256" t="s">
        <v>168</v>
      </c>
      <c r="C30" s="425">
        <v>25</v>
      </c>
      <c r="D30" s="258">
        <v>0</v>
      </c>
      <c r="E30" s="263">
        <f t="shared" si="2"/>
        <v>-1</v>
      </c>
    </row>
    <row r="31" spans="1:8" ht="36" customHeight="1">
      <c r="A31" s="367" t="s">
        <v>169</v>
      </c>
      <c r="B31" s="256" t="s">
        <v>170</v>
      </c>
      <c r="C31" s="258"/>
      <c r="D31" s="258">
        <v>0</v>
      </c>
      <c r="E31" s="263"/>
    </row>
    <row r="32" spans="1:8" ht="36" customHeight="1">
      <c r="A32" s="367" t="s">
        <v>171</v>
      </c>
      <c r="B32" s="256" t="s">
        <v>172</v>
      </c>
      <c r="C32" s="258">
        <v>0</v>
      </c>
      <c r="D32" s="258">
        <v>0</v>
      </c>
      <c r="E32" s="259" t="str">
        <f>IF(C32&gt;0,D32/C32-1,IF(C32&lt;0,-(D32/C32-1),""))</f>
        <v/>
      </c>
    </row>
    <row r="33" spans="1:5" ht="36" customHeight="1">
      <c r="A33" s="367" t="s">
        <v>173</v>
      </c>
      <c r="B33" s="256" t="s">
        <v>174</v>
      </c>
      <c r="C33" s="425">
        <v>74</v>
      </c>
      <c r="D33" s="258">
        <v>0</v>
      </c>
      <c r="E33" s="263">
        <f t="shared" ref="E33:E51" si="3">(D33-C33)/C33</f>
        <v>-1</v>
      </c>
    </row>
    <row r="34" spans="1:5" ht="36" customHeight="1">
      <c r="A34" s="367" t="s">
        <v>175</v>
      </c>
      <c r="B34" s="256" t="s">
        <v>176</v>
      </c>
      <c r="C34" s="258">
        <v>0</v>
      </c>
      <c r="D34" s="258">
        <v>0</v>
      </c>
      <c r="E34" s="263"/>
    </row>
    <row r="35" spans="1:5" ht="36" customHeight="1">
      <c r="A35" s="367" t="s">
        <v>177</v>
      </c>
      <c r="B35" s="256" t="s">
        <v>146</v>
      </c>
      <c r="C35" s="258">
        <v>0</v>
      </c>
      <c r="D35" s="258">
        <v>0</v>
      </c>
      <c r="E35" s="263"/>
    </row>
    <row r="36" spans="1:5" ht="36" customHeight="1">
      <c r="A36" s="368" t="s">
        <v>178</v>
      </c>
      <c r="B36" s="256" t="s">
        <v>179</v>
      </c>
      <c r="C36" s="258">
        <v>45</v>
      </c>
      <c r="D36" s="258">
        <v>0</v>
      </c>
      <c r="E36" s="263">
        <f t="shared" si="3"/>
        <v>-1</v>
      </c>
    </row>
    <row r="37" spans="1:5" ht="36" customHeight="1">
      <c r="A37" s="366" t="s">
        <v>180</v>
      </c>
      <c r="B37" s="253" t="s">
        <v>181</v>
      </c>
      <c r="C37" s="262">
        <f>SUM(C38:C47)</f>
        <v>638</v>
      </c>
      <c r="D37" s="262">
        <f>SUM(D38:D47)</f>
        <v>541</v>
      </c>
      <c r="E37" s="263">
        <f t="shared" si="3"/>
        <v>-0.152</v>
      </c>
    </row>
    <row r="38" spans="1:5" ht="36" customHeight="1">
      <c r="A38" s="367" t="s">
        <v>182</v>
      </c>
      <c r="B38" s="256" t="s">
        <v>128</v>
      </c>
      <c r="C38" s="425">
        <v>638</v>
      </c>
      <c r="D38" s="258">
        <v>541</v>
      </c>
      <c r="E38" s="263">
        <f t="shared" si="3"/>
        <v>-0.152</v>
      </c>
    </row>
    <row r="39" spans="1:5" ht="36" customHeight="1">
      <c r="A39" s="367" t="s">
        <v>183</v>
      </c>
      <c r="B39" s="256" t="s">
        <v>130</v>
      </c>
      <c r="C39" s="258">
        <v>0</v>
      </c>
      <c r="D39" s="258">
        <v>0</v>
      </c>
      <c r="E39" s="263"/>
    </row>
    <row r="40" spans="1:5" ht="36" customHeight="1">
      <c r="A40" s="367" t="s">
        <v>184</v>
      </c>
      <c r="B40" s="256" t="s">
        <v>132</v>
      </c>
      <c r="C40" s="258">
        <v>0</v>
      </c>
      <c r="D40" s="258">
        <v>0</v>
      </c>
      <c r="E40" s="263"/>
    </row>
    <row r="41" spans="1:5" ht="36" customHeight="1">
      <c r="A41" s="367" t="s">
        <v>185</v>
      </c>
      <c r="B41" s="256" t="s">
        <v>186</v>
      </c>
      <c r="C41" s="258">
        <v>0</v>
      </c>
      <c r="D41" s="258">
        <v>0</v>
      </c>
      <c r="E41" s="263"/>
    </row>
    <row r="42" spans="1:5" ht="36" customHeight="1">
      <c r="A42" s="367" t="s">
        <v>187</v>
      </c>
      <c r="B42" s="256" t="s">
        <v>188</v>
      </c>
      <c r="C42" s="258">
        <v>0</v>
      </c>
      <c r="D42" s="258">
        <v>0</v>
      </c>
      <c r="E42" s="263"/>
    </row>
    <row r="43" spans="1:5" ht="36" customHeight="1">
      <c r="A43" s="367" t="s">
        <v>189</v>
      </c>
      <c r="B43" s="256" t="s">
        <v>190</v>
      </c>
      <c r="C43" s="258">
        <v>0</v>
      </c>
      <c r="D43" s="258">
        <v>0</v>
      </c>
      <c r="E43" s="263"/>
    </row>
    <row r="44" spans="1:5" ht="36" customHeight="1">
      <c r="A44" s="367" t="s">
        <v>191</v>
      </c>
      <c r="B44" s="256" t="s">
        <v>3155</v>
      </c>
      <c r="C44" s="258">
        <v>0</v>
      </c>
      <c r="D44" s="258">
        <v>0</v>
      </c>
      <c r="E44" s="263"/>
    </row>
    <row r="45" spans="1:5" ht="36" customHeight="1">
      <c r="A45" s="367" t="s">
        <v>192</v>
      </c>
      <c r="B45" s="256" t="s">
        <v>3154</v>
      </c>
      <c r="C45" s="258">
        <v>0</v>
      </c>
      <c r="D45" s="258">
        <v>0</v>
      </c>
      <c r="E45" s="263"/>
    </row>
    <row r="46" spans="1:5" ht="36" customHeight="1">
      <c r="A46" s="367" t="s">
        <v>193</v>
      </c>
      <c r="B46" s="256" t="s">
        <v>3151</v>
      </c>
      <c r="C46" s="258">
        <v>0</v>
      </c>
      <c r="D46" s="258">
        <v>0</v>
      </c>
      <c r="E46" s="263"/>
    </row>
    <row r="47" spans="1:5" ht="36" customHeight="1">
      <c r="A47" s="367" t="s">
        <v>194</v>
      </c>
      <c r="B47" s="256" t="s">
        <v>3156</v>
      </c>
      <c r="C47" s="258"/>
      <c r="D47" s="258">
        <v>0</v>
      </c>
      <c r="E47" s="263"/>
    </row>
    <row r="48" spans="1:5" ht="36" customHeight="1">
      <c r="A48" s="366" t="s">
        <v>195</v>
      </c>
      <c r="B48" s="253" t="s">
        <v>3153</v>
      </c>
      <c r="C48" s="262">
        <v>645</v>
      </c>
      <c r="D48" s="262">
        <f>SUM(D49:D58)</f>
        <v>461</v>
      </c>
      <c r="E48" s="263">
        <f t="shared" si="3"/>
        <v>-0.28499999999999998</v>
      </c>
    </row>
    <row r="49" spans="1:5" ht="36" customHeight="1">
      <c r="A49" s="367" t="s">
        <v>196</v>
      </c>
      <c r="B49" s="256" t="s">
        <v>128</v>
      </c>
      <c r="C49" s="425">
        <v>539</v>
      </c>
      <c r="D49" s="258">
        <v>398</v>
      </c>
      <c r="E49" s="263">
        <f t="shared" si="3"/>
        <v>-0.26200000000000001</v>
      </c>
    </row>
    <row r="50" spans="1:5" ht="36" customHeight="1">
      <c r="A50" s="367" t="s">
        <v>197</v>
      </c>
      <c r="B50" s="256" t="s">
        <v>130</v>
      </c>
      <c r="C50" s="258">
        <v>0</v>
      </c>
      <c r="D50" s="258">
        <v>0</v>
      </c>
      <c r="E50" s="263"/>
    </row>
    <row r="51" spans="1:5" ht="36" customHeight="1">
      <c r="A51" s="367" t="s">
        <v>198</v>
      </c>
      <c r="B51" s="256" t="s">
        <v>132</v>
      </c>
      <c r="C51" s="258">
        <v>0</v>
      </c>
      <c r="D51" s="258">
        <v>0</v>
      </c>
      <c r="E51" s="263"/>
    </row>
    <row r="52" spans="1:5" ht="36" customHeight="1">
      <c r="A52" s="367" t="s">
        <v>199</v>
      </c>
      <c r="B52" s="256" t="s">
        <v>200</v>
      </c>
      <c r="C52" s="258">
        <v>0</v>
      </c>
      <c r="D52" s="258">
        <v>0</v>
      </c>
      <c r="E52" s="259" t="str">
        <f>IF(C52&gt;0,D52/C52-1,IF(C52&lt;0,-(D52/C52-1),""))</f>
        <v/>
      </c>
    </row>
    <row r="53" spans="1:5" ht="36" customHeight="1">
      <c r="A53" s="367" t="s">
        <v>201</v>
      </c>
      <c r="B53" s="256" t="s">
        <v>202</v>
      </c>
      <c r="C53" s="258">
        <v>30</v>
      </c>
      <c r="D53" s="258">
        <v>0</v>
      </c>
      <c r="E53" s="259">
        <f>IF(C53&gt;0,D53/C53-1,IF(C53&lt;0,-(D53/C53-1),""))</f>
        <v>-1</v>
      </c>
    </row>
    <row r="54" spans="1:5" ht="36" customHeight="1">
      <c r="A54" s="367" t="s">
        <v>203</v>
      </c>
      <c r="B54" s="256" t="s">
        <v>204</v>
      </c>
      <c r="C54" s="258">
        <v>0</v>
      </c>
      <c r="D54" s="258">
        <v>0</v>
      </c>
      <c r="E54" s="259" t="str">
        <f>IF(C54&gt;0,D54/C54-1,IF(C54&lt;0,-(D54/C54-1),""))</f>
        <v/>
      </c>
    </row>
    <row r="55" spans="1:5" ht="36" customHeight="1">
      <c r="A55" s="367" t="s">
        <v>205</v>
      </c>
      <c r="B55" s="256" t="s">
        <v>206</v>
      </c>
      <c r="C55" s="258">
        <v>39</v>
      </c>
      <c r="D55" s="258">
        <v>0</v>
      </c>
      <c r="E55" s="263">
        <f t="shared" ref="E55:E71" si="4">(D55-C55)/C55</f>
        <v>-1</v>
      </c>
    </row>
    <row r="56" spans="1:5" ht="36" customHeight="1">
      <c r="A56" s="367" t="s">
        <v>207</v>
      </c>
      <c r="B56" s="256" t="s">
        <v>208</v>
      </c>
      <c r="C56" s="258">
        <v>15</v>
      </c>
      <c r="D56" s="258">
        <v>0</v>
      </c>
      <c r="E56" s="263">
        <f t="shared" si="4"/>
        <v>-1</v>
      </c>
    </row>
    <row r="57" spans="1:5" ht="36" customHeight="1">
      <c r="A57" s="367" t="s">
        <v>209</v>
      </c>
      <c r="B57" s="256" t="s">
        <v>146</v>
      </c>
      <c r="C57" s="258">
        <v>0</v>
      </c>
      <c r="D57" s="258">
        <v>0</v>
      </c>
      <c r="E57" s="263"/>
    </row>
    <row r="58" spans="1:5" ht="36" customHeight="1">
      <c r="A58" s="367" t="s">
        <v>210</v>
      </c>
      <c r="B58" s="256" t="s">
        <v>3162</v>
      </c>
      <c r="C58" s="258">
        <v>52</v>
      </c>
      <c r="D58" s="258">
        <v>63</v>
      </c>
      <c r="E58" s="263">
        <f t="shared" si="4"/>
        <v>0.21199999999999999</v>
      </c>
    </row>
    <row r="59" spans="1:5" ht="36" customHeight="1">
      <c r="A59" s="366" t="s">
        <v>211</v>
      </c>
      <c r="B59" s="253" t="s">
        <v>212</v>
      </c>
      <c r="C59" s="262">
        <f>SUM(C60:C69)</f>
        <v>1728</v>
      </c>
      <c r="D59" s="262">
        <f>SUM(D60:D69)</f>
        <v>1241</v>
      </c>
      <c r="E59" s="263">
        <f t="shared" si="4"/>
        <v>-0.28199999999999997</v>
      </c>
    </row>
    <row r="60" spans="1:5" ht="36" customHeight="1">
      <c r="A60" s="367" t="s">
        <v>213</v>
      </c>
      <c r="B60" s="256" t="s">
        <v>128</v>
      </c>
      <c r="C60" s="425">
        <v>1728</v>
      </c>
      <c r="D60" s="258">
        <v>1241</v>
      </c>
      <c r="E60" s="263">
        <f t="shared" si="4"/>
        <v>-0.28199999999999997</v>
      </c>
    </row>
    <row r="61" spans="1:5" ht="36" customHeight="1">
      <c r="A61" s="367" t="s">
        <v>214</v>
      </c>
      <c r="B61" s="256" t="s">
        <v>130</v>
      </c>
      <c r="C61" s="258">
        <v>0</v>
      </c>
      <c r="D61" s="258">
        <v>0</v>
      </c>
      <c r="E61" s="263"/>
    </row>
    <row r="62" spans="1:5" ht="36" customHeight="1">
      <c r="A62" s="367" t="s">
        <v>215</v>
      </c>
      <c r="B62" s="256" t="s">
        <v>132</v>
      </c>
      <c r="C62" s="258">
        <v>0</v>
      </c>
      <c r="D62" s="258">
        <v>0</v>
      </c>
      <c r="E62" s="263"/>
    </row>
    <row r="63" spans="1:5" ht="36" customHeight="1">
      <c r="A63" s="367" t="s">
        <v>216</v>
      </c>
      <c r="B63" s="256" t="s">
        <v>217</v>
      </c>
      <c r="C63" s="258">
        <v>0</v>
      </c>
      <c r="D63" s="258">
        <v>0</v>
      </c>
      <c r="E63" s="263"/>
    </row>
    <row r="64" spans="1:5" ht="36" customHeight="1">
      <c r="A64" s="367" t="s">
        <v>218</v>
      </c>
      <c r="B64" s="256" t="s">
        <v>219</v>
      </c>
      <c r="C64" s="258">
        <v>0</v>
      </c>
      <c r="D64" s="258">
        <v>0</v>
      </c>
      <c r="E64" s="263"/>
    </row>
    <row r="65" spans="1:5" ht="36" customHeight="1">
      <c r="A65" s="367" t="s">
        <v>220</v>
      </c>
      <c r="B65" s="256" t="s">
        <v>3157</v>
      </c>
      <c r="C65" s="258">
        <v>0</v>
      </c>
      <c r="D65" s="258">
        <v>0</v>
      </c>
      <c r="E65" s="263"/>
    </row>
    <row r="66" spans="1:5" ht="36" customHeight="1">
      <c r="A66" s="367" t="s">
        <v>221</v>
      </c>
      <c r="B66" s="256" t="s">
        <v>3133</v>
      </c>
      <c r="C66" s="258"/>
      <c r="D66" s="258">
        <v>0</v>
      </c>
      <c r="E66" s="263"/>
    </row>
    <row r="67" spans="1:5" ht="36" customHeight="1">
      <c r="A67" s="367" t="s">
        <v>223</v>
      </c>
      <c r="B67" s="256" t="s">
        <v>3158</v>
      </c>
      <c r="C67" s="258">
        <v>0</v>
      </c>
      <c r="D67" s="258">
        <v>0</v>
      </c>
      <c r="E67" s="263"/>
    </row>
    <row r="68" spans="1:5" ht="36" customHeight="1">
      <c r="A68" s="367" t="s">
        <v>224</v>
      </c>
      <c r="B68" s="256" t="s">
        <v>3151</v>
      </c>
      <c r="C68" s="258">
        <v>0</v>
      </c>
      <c r="D68" s="258">
        <v>0</v>
      </c>
      <c r="E68" s="263"/>
    </row>
    <row r="69" spans="1:5" ht="36" customHeight="1">
      <c r="A69" s="367" t="s">
        <v>225</v>
      </c>
      <c r="B69" s="256" t="s">
        <v>3159</v>
      </c>
      <c r="C69" s="258"/>
      <c r="D69" s="258">
        <v>0</v>
      </c>
      <c r="E69" s="263"/>
    </row>
    <row r="70" spans="1:5" ht="36" customHeight="1">
      <c r="A70" s="366" t="s">
        <v>226</v>
      </c>
      <c r="B70" s="253" t="s">
        <v>3160</v>
      </c>
      <c r="C70" s="262">
        <f>SUM(C71:C81)</f>
        <v>0</v>
      </c>
      <c r="D70" s="262">
        <f>SUM(D71:D81)</f>
        <v>0</v>
      </c>
      <c r="E70" s="263"/>
    </row>
    <row r="71" spans="1:5" ht="36" customHeight="1">
      <c r="A71" s="367" t="s">
        <v>227</v>
      </c>
      <c r="B71" s="256" t="s">
        <v>3161</v>
      </c>
      <c r="C71" s="258"/>
      <c r="D71" s="258"/>
      <c r="E71" s="263"/>
    </row>
    <row r="72" spans="1:5" ht="36" customHeight="1">
      <c r="A72" s="367" t="s">
        <v>228</v>
      </c>
      <c r="B72" s="256" t="s">
        <v>130</v>
      </c>
      <c r="C72" s="258">
        <v>0</v>
      </c>
      <c r="D72" s="258">
        <v>0</v>
      </c>
      <c r="E72" s="259" t="str">
        <f t="shared" ref="E72:E131" si="5">IF(C72&gt;0,D72/C72-1,IF(C72&lt;0,-(D72/C72-1),""))</f>
        <v/>
      </c>
    </row>
    <row r="73" spans="1:5" ht="36" customHeight="1">
      <c r="A73" s="367" t="s">
        <v>229</v>
      </c>
      <c r="B73" s="256" t="s">
        <v>132</v>
      </c>
      <c r="C73" s="258">
        <v>0</v>
      </c>
      <c r="D73" s="258">
        <v>0</v>
      </c>
      <c r="E73" s="259" t="str">
        <f t="shared" si="5"/>
        <v/>
      </c>
    </row>
    <row r="74" spans="1:5" ht="36" customHeight="1">
      <c r="A74" s="367" t="s">
        <v>230</v>
      </c>
      <c r="B74" s="256" t="s">
        <v>231</v>
      </c>
      <c r="C74" s="258">
        <v>0</v>
      </c>
      <c r="D74" s="258">
        <v>0</v>
      </c>
      <c r="E74" s="259" t="str">
        <f t="shared" si="5"/>
        <v/>
      </c>
    </row>
    <row r="75" spans="1:5" ht="36" customHeight="1">
      <c r="A75" s="367" t="s">
        <v>232</v>
      </c>
      <c r="B75" s="256" t="s">
        <v>233</v>
      </c>
      <c r="C75" s="258">
        <v>0</v>
      </c>
      <c r="D75" s="258">
        <v>0</v>
      </c>
      <c r="E75" s="259" t="str">
        <f t="shared" si="5"/>
        <v/>
      </c>
    </row>
    <row r="76" spans="1:5" ht="36" customHeight="1">
      <c r="A76" s="367" t="s">
        <v>234</v>
      </c>
      <c r="B76" s="256" t="s">
        <v>235</v>
      </c>
      <c r="C76" s="258"/>
      <c r="D76" s="258"/>
      <c r="E76" s="263"/>
    </row>
    <row r="77" spans="1:5" ht="36" customHeight="1">
      <c r="A77" s="367" t="s">
        <v>236</v>
      </c>
      <c r="B77" s="256" t="s">
        <v>237</v>
      </c>
      <c r="C77" s="258">
        <v>0</v>
      </c>
      <c r="D77" s="258">
        <v>0</v>
      </c>
      <c r="E77" s="259" t="str">
        <f t="shared" si="5"/>
        <v/>
      </c>
    </row>
    <row r="78" spans="1:5" ht="36" customHeight="1">
      <c r="A78" s="367" t="s">
        <v>238</v>
      </c>
      <c r="B78" s="256" t="s">
        <v>239</v>
      </c>
      <c r="C78" s="258">
        <v>0</v>
      </c>
      <c r="D78" s="258">
        <v>0</v>
      </c>
      <c r="E78" s="259" t="str">
        <f t="shared" si="5"/>
        <v/>
      </c>
    </row>
    <row r="79" spans="1:5" ht="36" customHeight="1">
      <c r="A79" s="367" t="s">
        <v>240</v>
      </c>
      <c r="B79" s="256" t="s">
        <v>222</v>
      </c>
      <c r="C79" s="258">
        <v>0</v>
      </c>
      <c r="D79" s="258">
        <v>0</v>
      </c>
      <c r="E79" s="259" t="str">
        <f t="shared" si="5"/>
        <v/>
      </c>
    </row>
    <row r="80" spans="1:5" ht="36" customHeight="1">
      <c r="A80" s="369">
        <v>2010710</v>
      </c>
      <c r="B80" s="256" t="s">
        <v>241</v>
      </c>
      <c r="C80" s="258">
        <v>0</v>
      </c>
      <c r="D80" s="258">
        <v>0</v>
      </c>
      <c r="E80" s="259" t="str">
        <f t="shared" si="5"/>
        <v/>
      </c>
    </row>
    <row r="81" spans="1:5" ht="36" customHeight="1">
      <c r="A81" s="367" t="s">
        <v>242</v>
      </c>
      <c r="B81" s="256" t="s">
        <v>146</v>
      </c>
      <c r="C81" s="258"/>
      <c r="D81" s="258"/>
      <c r="E81" s="263"/>
    </row>
    <row r="82" spans="1:5" ht="36" customHeight="1">
      <c r="A82" s="367" t="s">
        <v>243</v>
      </c>
      <c r="B82" s="256" t="s">
        <v>244</v>
      </c>
      <c r="C82" s="258">
        <v>0</v>
      </c>
      <c r="D82" s="258">
        <v>0</v>
      </c>
      <c r="E82" s="259" t="str">
        <f t="shared" si="5"/>
        <v/>
      </c>
    </row>
    <row r="83" spans="1:5" ht="36" customHeight="1">
      <c r="A83" s="366" t="s">
        <v>245</v>
      </c>
      <c r="B83" s="253" t="s">
        <v>246</v>
      </c>
      <c r="C83" s="262">
        <f>SUM(C84:C91)</f>
        <v>0</v>
      </c>
      <c r="D83" s="262">
        <f>SUM(D84:D91)</f>
        <v>0</v>
      </c>
      <c r="E83" s="263"/>
    </row>
    <row r="84" spans="1:5" ht="36" customHeight="1">
      <c r="A84" s="367" t="s">
        <v>247</v>
      </c>
      <c r="B84" s="256" t="s">
        <v>128</v>
      </c>
      <c r="C84" s="258"/>
      <c r="D84" s="258"/>
      <c r="E84" s="263"/>
    </row>
    <row r="85" spans="1:5" ht="36" customHeight="1">
      <c r="A85" s="367" t="s">
        <v>248</v>
      </c>
      <c r="B85" s="256" t="s">
        <v>130</v>
      </c>
      <c r="C85" s="258">
        <v>0</v>
      </c>
      <c r="D85" s="258">
        <v>0</v>
      </c>
      <c r="E85" s="259" t="str">
        <f t="shared" si="5"/>
        <v/>
      </c>
    </row>
    <row r="86" spans="1:5" ht="36" customHeight="1">
      <c r="A86" s="367" t="s">
        <v>249</v>
      </c>
      <c r="B86" s="256" t="s">
        <v>132</v>
      </c>
      <c r="C86" s="258">
        <v>0</v>
      </c>
      <c r="D86" s="258"/>
      <c r="E86" s="263"/>
    </row>
    <row r="87" spans="1:5" ht="36" customHeight="1">
      <c r="A87" s="367" t="s">
        <v>250</v>
      </c>
      <c r="B87" s="256" t="s">
        <v>251</v>
      </c>
      <c r="C87" s="258"/>
      <c r="D87" s="258"/>
      <c r="E87" s="263"/>
    </row>
    <row r="88" spans="1:5" ht="36" customHeight="1">
      <c r="A88" s="367" t="s">
        <v>252</v>
      </c>
      <c r="B88" s="256" t="s">
        <v>253</v>
      </c>
      <c r="C88" s="258"/>
      <c r="D88" s="258"/>
      <c r="E88" s="263"/>
    </row>
    <row r="89" spans="1:5" ht="36" customHeight="1">
      <c r="A89" s="367" t="s">
        <v>254</v>
      </c>
      <c r="B89" s="256" t="s">
        <v>222</v>
      </c>
      <c r="C89" s="258">
        <v>0</v>
      </c>
      <c r="D89" s="258">
        <v>0</v>
      </c>
      <c r="E89" s="259" t="str">
        <f t="shared" si="5"/>
        <v/>
      </c>
    </row>
    <row r="90" spans="1:5" ht="36" customHeight="1">
      <c r="A90" s="367" t="s">
        <v>255</v>
      </c>
      <c r="B90" s="256" t="s">
        <v>146</v>
      </c>
      <c r="C90" s="258"/>
      <c r="D90" s="258"/>
      <c r="E90" s="263"/>
    </row>
    <row r="91" spans="1:5" ht="36" customHeight="1">
      <c r="A91" s="367" t="s">
        <v>256</v>
      </c>
      <c r="B91" s="256" t="s">
        <v>257</v>
      </c>
      <c r="C91" s="258"/>
      <c r="D91" s="258"/>
      <c r="E91" s="263"/>
    </row>
    <row r="92" spans="1:5" ht="36" customHeight="1">
      <c r="A92" s="366" t="s">
        <v>258</v>
      </c>
      <c r="B92" s="253" t="s">
        <v>259</v>
      </c>
      <c r="C92" s="262">
        <f>SUM(C96:C104)</f>
        <v>0</v>
      </c>
      <c r="D92" s="262">
        <f>SUM(D96:D104)</f>
        <v>0</v>
      </c>
      <c r="E92" s="263"/>
    </row>
    <row r="93" spans="1:5" ht="36" customHeight="1">
      <c r="A93" s="367" t="s">
        <v>260</v>
      </c>
      <c r="B93" s="256" t="s">
        <v>128</v>
      </c>
      <c r="C93" s="258">
        <v>0</v>
      </c>
      <c r="D93" s="258">
        <v>0</v>
      </c>
      <c r="E93" s="259" t="str">
        <f t="shared" si="5"/>
        <v/>
      </c>
    </row>
    <row r="94" spans="1:5" ht="36" customHeight="1">
      <c r="A94" s="367" t="s">
        <v>261</v>
      </c>
      <c r="B94" s="256" t="s">
        <v>130</v>
      </c>
      <c r="C94" s="258">
        <v>0</v>
      </c>
      <c r="D94" s="258">
        <v>0</v>
      </c>
      <c r="E94" s="259" t="str">
        <f t="shared" si="5"/>
        <v/>
      </c>
    </row>
    <row r="95" spans="1:5" ht="36" customHeight="1">
      <c r="A95" s="367" t="s">
        <v>262</v>
      </c>
      <c r="B95" s="256" t="s">
        <v>132</v>
      </c>
      <c r="C95" s="258">
        <v>0</v>
      </c>
      <c r="D95" s="258">
        <v>0</v>
      </c>
      <c r="E95" s="259" t="str">
        <f t="shared" si="5"/>
        <v/>
      </c>
    </row>
    <row r="96" spans="1:5" ht="36" customHeight="1">
      <c r="A96" s="367" t="s">
        <v>263</v>
      </c>
      <c r="B96" s="256" t="s">
        <v>264</v>
      </c>
      <c r="C96" s="258"/>
      <c r="D96" s="258"/>
      <c r="E96" s="263"/>
    </row>
    <row r="97" spans="1:5" ht="36" customHeight="1">
      <c r="A97" s="367" t="s">
        <v>265</v>
      </c>
      <c r="B97" s="256" t="s">
        <v>266</v>
      </c>
      <c r="C97" s="258">
        <v>0</v>
      </c>
      <c r="D97" s="258">
        <v>0</v>
      </c>
      <c r="E97" s="259" t="str">
        <f t="shared" si="5"/>
        <v/>
      </c>
    </row>
    <row r="98" spans="1:5" ht="36" customHeight="1">
      <c r="A98" s="367" t="s">
        <v>267</v>
      </c>
      <c r="B98" s="256" t="s">
        <v>222</v>
      </c>
      <c r="C98" s="258">
        <v>0</v>
      </c>
      <c r="D98" s="258">
        <v>0</v>
      </c>
      <c r="E98" s="259" t="str">
        <f t="shared" si="5"/>
        <v/>
      </c>
    </row>
    <row r="99" spans="1:5" ht="36" customHeight="1">
      <c r="A99" s="367" t="s">
        <v>268</v>
      </c>
      <c r="B99" s="256" t="s">
        <v>269</v>
      </c>
      <c r="C99" s="258">
        <v>0</v>
      </c>
      <c r="D99" s="258">
        <v>0</v>
      </c>
      <c r="E99" s="259" t="str">
        <f t="shared" si="5"/>
        <v/>
      </c>
    </row>
    <row r="100" spans="1:5" ht="36" customHeight="1">
      <c r="A100" s="367" t="s">
        <v>270</v>
      </c>
      <c r="B100" s="256" t="s">
        <v>271</v>
      </c>
      <c r="C100" s="258">
        <v>0</v>
      </c>
      <c r="D100" s="258">
        <v>0</v>
      </c>
      <c r="E100" s="259" t="str">
        <f t="shared" si="5"/>
        <v/>
      </c>
    </row>
    <row r="101" spans="1:5" ht="36" customHeight="1">
      <c r="A101" s="367" t="s">
        <v>272</v>
      </c>
      <c r="B101" s="256" t="s">
        <v>273</v>
      </c>
      <c r="C101" s="258">
        <v>0</v>
      </c>
      <c r="D101" s="258">
        <v>0</v>
      </c>
      <c r="E101" s="259" t="str">
        <f t="shared" si="5"/>
        <v/>
      </c>
    </row>
    <row r="102" spans="1:5" ht="36" customHeight="1">
      <c r="A102" s="367" t="s">
        <v>274</v>
      </c>
      <c r="B102" s="256" t="s">
        <v>275</v>
      </c>
      <c r="C102" s="258">
        <v>0</v>
      </c>
      <c r="D102" s="258">
        <v>0</v>
      </c>
      <c r="E102" s="259" t="str">
        <f t="shared" si="5"/>
        <v/>
      </c>
    </row>
    <row r="103" spans="1:5" ht="36" customHeight="1">
      <c r="A103" s="367" t="s">
        <v>276</v>
      </c>
      <c r="B103" s="256" t="s">
        <v>146</v>
      </c>
      <c r="C103" s="258">
        <v>0</v>
      </c>
      <c r="D103" s="258">
        <v>0</v>
      </c>
      <c r="E103" s="259" t="str">
        <f t="shared" si="5"/>
        <v/>
      </c>
    </row>
    <row r="104" spans="1:5" ht="36" customHeight="1">
      <c r="A104" s="367" t="s">
        <v>277</v>
      </c>
      <c r="B104" s="256" t="s">
        <v>278</v>
      </c>
      <c r="C104" s="258"/>
      <c r="D104" s="258"/>
      <c r="E104" s="263"/>
    </row>
    <row r="105" spans="1:5" ht="36" customHeight="1">
      <c r="A105" s="366" t="s">
        <v>279</v>
      </c>
      <c r="B105" s="253" t="s">
        <v>280</v>
      </c>
      <c r="C105" s="262">
        <f>SUM(C106:C114)</f>
        <v>0</v>
      </c>
      <c r="D105" s="262">
        <f>SUM(D106:D114)</f>
        <v>0</v>
      </c>
      <c r="E105" s="263"/>
    </row>
    <row r="106" spans="1:5" ht="36" customHeight="1">
      <c r="A106" s="367" t="s">
        <v>281</v>
      </c>
      <c r="B106" s="256" t="s">
        <v>128</v>
      </c>
      <c r="C106" s="258"/>
      <c r="D106" s="258"/>
      <c r="E106" s="263"/>
    </row>
    <row r="107" spans="1:5" ht="36" customHeight="1">
      <c r="A107" s="367" t="s">
        <v>282</v>
      </c>
      <c r="B107" s="256" t="s">
        <v>130</v>
      </c>
      <c r="C107" s="258">
        <v>0</v>
      </c>
      <c r="D107" s="258">
        <v>0</v>
      </c>
      <c r="E107" s="259" t="str">
        <f t="shared" si="5"/>
        <v/>
      </c>
    </row>
    <row r="108" spans="1:5" ht="36" customHeight="1">
      <c r="A108" s="367" t="s">
        <v>283</v>
      </c>
      <c r="B108" s="256" t="s">
        <v>132</v>
      </c>
      <c r="C108" s="258">
        <v>0</v>
      </c>
      <c r="D108" s="258">
        <v>0</v>
      </c>
      <c r="E108" s="259" t="str">
        <f t="shared" si="5"/>
        <v/>
      </c>
    </row>
    <row r="109" spans="1:5" ht="36" customHeight="1">
      <c r="A109" s="367" t="s">
        <v>284</v>
      </c>
      <c r="B109" s="256" t="s">
        <v>285</v>
      </c>
      <c r="C109" s="258">
        <v>0</v>
      </c>
      <c r="D109" s="258">
        <v>0</v>
      </c>
      <c r="E109" s="259" t="str">
        <f t="shared" si="5"/>
        <v/>
      </c>
    </row>
    <row r="110" spans="1:5" ht="36" customHeight="1">
      <c r="A110" s="367" t="s">
        <v>286</v>
      </c>
      <c r="B110" s="256" t="s">
        <v>287</v>
      </c>
      <c r="C110" s="258">
        <v>0</v>
      </c>
      <c r="D110" s="258">
        <v>0</v>
      </c>
      <c r="E110" s="259" t="str">
        <f t="shared" si="5"/>
        <v/>
      </c>
    </row>
    <row r="111" spans="1:5" ht="36" customHeight="1">
      <c r="A111" s="367" t="s">
        <v>288</v>
      </c>
      <c r="B111" s="256" t="s">
        <v>289</v>
      </c>
      <c r="C111" s="258">
        <v>0</v>
      </c>
      <c r="D111" s="258">
        <v>0</v>
      </c>
      <c r="E111" s="259" t="str">
        <f t="shared" si="5"/>
        <v/>
      </c>
    </row>
    <row r="112" spans="1:5" ht="36" customHeight="1">
      <c r="A112" s="367" t="s">
        <v>290</v>
      </c>
      <c r="B112" s="256" t="s">
        <v>291</v>
      </c>
      <c r="C112" s="258"/>
      <c r="D112" s="258"/>
      <c r="E112" s="263"/>
    </row>
    <row r="113" spans="1:5" ht="36" customHeight="1">
      <c r="A113" s="367" t="s">
        <v>292</v>
      </c>
      <c r="B113" s="256" t="s">
        <v>146</v>
      </c>
      <c r="C113" s="258"/>
      <c r="D113" s="258"/>
      <c r="E113" s="263"/>
    </row>
    <row r="114" spans="1:5" ht="36" customHeight="1">
      <c r="A114" s="367" t="s">
        <v>293</v>
      </c>
      <c r="B114" s="256" t="s">
        <v>294</v>
      </c>
      <c r="C114" s="258"/>
      <c r="D114" s="258"/>
      <c r="E114" s="263"/>
    </row>
    <row r="115" spans="1:5" ht="36" customHeight="1">
      <c r="A115" s="366" t="s">
        <v>295</v>
      </c>
      <c r="B115" s="253" t="s">
        <v>296</v>
      </c>
      <c r="C115" s="262">
        <f>SUM(C116:C123)</f>
        <v>1506</v>
      </c>
      <c r="D115" s="262">
        <f>SUM(D116:D123)</f>
        <v>1624</v>
      </c>
      <c r="E115" s="263">
        <f t="shared" ref="E112:E116" si="6">(D115-C115)/C115</f>
        <v>7.8E-2</v>
      </c>
    </row>
    <row r="116" spans="1:5" ht="36" customHeight="1">
      <c r="A116" s="367" t="s">
        <v>297</v>
      </c>
      <c r="B116" s="256" t="s">
        <v>128</v>
      </c>
      <c r="C116" s="425">
        <v>1506</v>
      </c>
      <c r="D116" s="258">
        <v>1624</v>
      </c>
      <c r="E116" s="263">
        <f t="shared" si="6"/>
        <v>7.8E-2</v>
      </c>
    </row>
    <row r="117" spans="1:5" ht="36" customHeight="1">
      <c r="A117" s="367" t="s">
        <v>298</v>
      </c>
      <c r="B117" s="256" t="s">
        <v>130</v>
      </c>
      <c r="C117" s="258">
        <v>0</v>
      </c>
      <c r="D117" s="258">
        <v>0</v>
      </c>
      <c r="E117" s="259" t="str">
        <f t="shared" si="5"/>
        <v/>
      </c>
    </row>
    <row r="118" spans="1:5" ht="36" customHeight="1">
      <c r="A118" s="367" t="s">
        <v>299</v>
      </c>
      <c r="B118" s="256" t="s">
        <v>132</v>
      </c>
      <c r="C118" s="258"/>
      <c r="D118" s="258"/>
      <c r="E118" s="263"/>
    </row>
    <row r="119" spans="1:5" ht="36" customHeight="1">
      <c r="A119" s="367" t="s">
        <v>300</v>
      </c>
      <c r="B119" s="256" t="s">
        <v>301</v>
      </c>
      <c r="C119" s="258"/>
      <c r="D119" s="258"/>
      <c r="E119" s="263"/>
    </row>
    <row r="120" spans="1:5" ht="36" customHeight="1">
      <c r="A120" s="367" t="s">
        <v>302</v>
      </c>
      <c r="B120" s="256" t="s">
        <v>303</v>
      </c>
      <c r="C120" s="258">
        <v>0</v>
      </c>
      <c r="D120" s="258">
        <v>0</v>
      </c>
      <c r="E120" s="259" t="str">
        <f t="shared" si="5"/>
        <v/>
      </c>
    </row>
    <row r="121" spans="1:5" ht="36" customHeight="1">
      <c r="A121" s="367" t="s">
        <v>304</v>
      </c>
      <c r="B121" s="256" t="s">
        <v>305</v>
      </c>
      <c r="C121" s="258">
        <v>0</v>
      </c>
      <c r="D121" s="258">
        <v>0</v>
      </c>
      <c r="E121" s="259" t="str">
        <f t="shared" si="5"/>
        <v/>
      </c>
    </row>
    <row r="122" spans="1:5" ht="36" customHeight="1">
      <c r="A122" s="367" t="s">
        <v>306</v>
      </c>
      <c r="B122" s="256" t="s">
        <v>146</v>
      </c>
      <c r="C122" s="258"/>
      <c r="D122" s="258"/>
      <c r="E122" s="263"/>
    </row>
    <row r="123" spans="1:5" ht="36" customHeight="1">
      <c r="A123" s="367" t="s">
        <v>307</v>
      </c>
      <c r="B123" s="256" t="s">
        <v>308</v>
      </c>
      <c r="C123" s="258"/>
      <c r="D123" s="258"/>
      <c r="E123" s="263"/>
    </row>
    <row r="124" spans="1:5" ht="36" customHeight="1">
      <c r="A124" s="366" t="s">
        <v>309</v>
      </c>
      <c r="B124" s="253" t="s">
        <v>310</v>
      </c>
      <c r="C124" s="262">
        <f>SUM(C125:C133)</f>
        <v>40</v>
      </c>
      <c r="D124" s="262">
        <f>SUM(D125:D133)</f>
        <v>61</v>
      </c>
      <c r="E124" s="263">
        <f t="shared" ref="E122:E125" si="7">(D124-C124)/C124</f>
        <v>0.52500000000000002</v>
      </c>
    </row>
    <row r="125" spans="1:5" ht="36" customHeight="1">
      <c r="A125" s="367" t="s">
        <v>311</v>
      </c>
      <c r="B125" s="256" t="s">
        <v>128</v>
      </c>
      <c r="C125" s="258"/>
      <c r="D125" s="258"/>
      <c r="E125" s="263"/>
    </row>
    <row r="126" spans="1:5" ht="36" customHeight="1">
      <c r="A126" s="367" t="s">
        <v>312</v>
      </c>
      <c r="B126" s="256" t="s">
        <v>130</v>
      </c>
      <c r="C126" s="258">
        <v>0</v>
      </c>
      <c r="D126" s="258">
        <v>0</v>
      </c>
      <c r="E126" s="259" t="str">
        <f t="shared" si="5"/>
        <v/>
      </c>
    </row>
    <row r="127" spans="1:5" ht="36" customHeight="1">
      <c r="A127" s="367" t="s">
        <v>313</v>
      </c>
      <c r="B127" s="256" t="s">
        <v>132</v>
      </c>
      <c r="C127" s="258"/>
      <c r="D127" s="258"/>
      <c r="E127" s="263"/>
    </row>
    <row r="128" spans="1:5" ht="36" customHeight="1">
      <c r="A128" s="367" t="s">
        <v>314</v>
      </c>
      <c r="B128" s="256" t="s">
        <v>315</v>
      </c>
      <c r="C128" s="258">
        <v>0</v>
      </c>
      <c r="D128" s="258">
        <v>0</v>
      </c>
      <c r="E128" s="259" t="str">
        <f t="shared" si="5"/>
        <v/>
      </c>
    </row>
    <row r="129" spans="1:5" ht="36" customHeight="1">
      <c r="A129" s="367" t="s">
        <v>316</v>
      </c>
      <c r="B129" s="256" t="s">
        <v>317</v>
      </c>
      <c r="C129" s="258">
        <v>0</v>
      </c>
      <c r="D129" s="258">
        <v>0</v>
      </c>
      <c r="E129" s="259" t="str">
        <f t="shared" si="5"/>
        <v/>
      </c>
    </row>
    <row r="130" spans="1:5" ht="36" customHeight="1">
      <c r="A130" s="367" t="s">
        <v>318</v>
      </c>
      <c r="B130" s="256" t="s">
        <v>319</v>
      </c>
      <c r="C130" s="258">
        <v>0</v>
      </c>
      <c r="D130" s="258">
        <v>0</v>
      </c>
      <c r="E130" s="259" t="str">
        <f t="shared" si="5"/>
        <v/>
      </c>
    </row>
    <row r="131" spans="1:5" ht="36" customHeight="1">
      <c r="A131" s="367" t="s">
        <v>320</v>
      </c>
      <c r="B131" s="256" t="s">
        <v>321</v>
      </c>
      <c r="C131" s="258">
        <v>0</v>
      </c>
      <c r="D131" s="258">
        <v>0</v>
      </c>
      <c r="E131" s="259" t="str">
        <f t="shared" si="5"/>
        <v/>
      </c>
    </row>
    <row r="132" spans="1:5" ht="36" customHeight="1">
      <c r="A132" s="367" t="s">
        <v>322</v>
      </c>
      <c r="B132" s="256" t="s">
        <v>323</v>
      </c>
      <c r="C132" s="258">
        <v>40</v>
      </c>
      <c r="D132" s="258"/>
      <c r="E132" s="263">
        <f t="shared" ref="E132" si="8">(D132-C132)/C132</f>
        <v>-1</v>
      </c>
    </row>
    <row r="133" spans="1:5" ht="36" customHeight="1">
      <c r="A133" s="367" t="s">
        <v>324</v>
      </c>
      <c r="B133" s="256" t="s">
        <v>146</v>
      </c>
      <c r="C133" s="258"/>
      <c r="D133" s="258">
        <v>61</v>
      </c>
      <c r="E133" s="263"/>
    </row>
    <row r="134" spans="1:5" ht="36" customHeight="1">
      <c r="A134" s="367" t="s">
        <v>325</v>
      </c>
      <c r="B134" s="256" t="s">
        <v>326</v>
      </c>
      <c r="C134" s="258">
        <v>0</v>
      </c>
      <c r="D134" s="258">
        <v>0</v>
      </c>
      <c r="E134" s="259" t="str">
        <f>IF(C134&gt;0,D134/C134-1,IF(C134&lt;0,-(D134/C134-1),""))</f>
        <v/>
      </c>
    </row>
    <row r="135" spans="1:5" ht="36" customHeight="1">
      <c r="A135" s="366" t="s">
        <v>327</v>
      </c>
      <c r="B135" s="253" t="s">
        <v>328</v>
      </c>
      <c r="C135" s="262">
        <f>SUM(C137:C147)</f>
        <v>0</v>
      </c>
      <c r="D135" s="262">
        <f>SUM(D137:D147)</f>
        <v>0</v>
      </c>
      <c r="E135" s="263"/>
    </row>
    <row r="136" spans="1:5" ht="36" customHeight="1">
      <c r="A136" s="367" t="s">
        <v>329</v>
      </c>
      <c r="B136" s="256" t="s">
        <v>128</v>
      </c>
      <c r="C136" s="258">
        <v>0</v>
      </c>
      <c r="D136" s="258">
        <v>0</v>
      </c>
      <c r="E136" s="259" t="str">
        <f>IF(C136&gt;0,D136/C136-1,IF(C136&lt;0,-(D136/C136-1),""))</f>
        <v/>
      </c>
    </row>
    <row r="137" spans="1:5" ht="36" customHeight="1">
      <c r="A137" s="367" t="s">
        <v>330</v>
      </c>
      <c r="B137" s="256" t="s">
        <v>130</v>
      </c>
      <c r="C137" s="258"/>
      <c r="D137" s="258"/>
      <c r="E137" s="263"/>
    </row>
    <row r="138" spans="1:5" ht="36" customHeight="1">
      <c r="A138" s="367" t="s">
        <v>331</v>
      </c>
      <c r="B138" s="256" t="s">
        <v>132</v>
      </c>
      <c r="C138" s="258">
        <v>0</v>
      </c>
      <c r="D138" s="258">
        <v>0</v>
      </c>
      <c r="E138" s="259" t="str">
        <f>IF(C138&gt;0,D138/C138-1,IF(C138&lt;0,-(D138/C138-1),""))</f>
        <v/>
      </c>
    </row>
    <row r="139" spans="1:5" ht="36" customHeight="1">
      <c r="A139" s="367" t="s">
        <v>332</v>
      </c>
      <c r="B139" s="256" t="s">
        <v>333</v>
      </c>
      <c r="C139" s="258">
        <v>0</v>
      </c>
      <c r="D139" s="258">
        <v>0</v>
      </c>
      <c r="E139" s="259" t="str">
        <f>IF(C139&gt;0,D139/C139-1,IF(C139&lt;0,-(D139/C139-1),""))</f>
        <v/>
      </c>
    </row>
    <row r="140" spans="1:5" ht="36" customHeight="1">
      <c r="A140" s="367" t="s">
        <v>334</v>
      </c>
      <c r="B140" s="256" t="s">
        <v>335</v>
      </c>
      <c r="C140" s="258"/>
      <c r="D140" s="258"/>
      <c r="E140" s="263"/>
    </row>
    <row r="141" spans="1:5" ht="36" customHeight="1">
      <c r="A141" s="367" t="s">
        <v>336</v>
      </c>
      <c r="B141" s="256" t="s">
        <v>337</v>
      </c>
      <c r="C141" s="258"/>
      <c r="D141" s="258"/>
      <c r="E141" s="263"/>
    </row>
    <row r="142" spans="1:5" ht="36" customHeight="1">
      <c r="A142" s="367" t="s">
        <v>338</v>
      </c>
      <c r="B142" s="256" t="s">
        <v>339</v>
      </c>
      <c r="C142" s="258">
        <v>0</v>
      </c>
      <c r="D142" s="258">
        <v>0</v>
      </c>
      <c r="E142" s="259" t="str">
        <f>IF(C142&gt;0,D142/C142-1,IF(C142&lt;0,-(D142/C142-1),""))</f>
        <v/>
      </c>
    </row>
    <row r="143" spans="1:5" ht="36" customHeight="1">
      <c r="A143" s="367" t="s">
        <v>340</v>
      </c>
      <c r="B143" s="256" t="s">
        <v>341</v>
      </c>
      <c r="C143" s="258">
        <v>0</v>
      </c>
      <c r="D143" s="258">
        <v>0</v>
      </c>
      <c r="E143" s="259" t="str">
        <f>IF(C143&gt;0,D143/C143-1,IF(C143&lt;0,-(D143/C143-1),""))</f>
        <v/>
      </c>
    </row>
    <row r="144" spans="1:5" ht="36" customHeight="1">
      <c r="A144" s="367" t="s">
        <v>342</v>
      </c>
      <c r="B144" s="256" t="s">
        <v>343</v>
      </c>
      <c r="C144" s="258">
        <v>0</v>
      </c>
      <c r="D144" s="258">
        <v>0</v>
      </c>
      <c r="E144" s="259" t="str">
        <f>IF(C144&gt;0,D144/C144-1,IF(C144&lt;0,-(D144/C144-1),""))</f>
        <v/>
      </c>
    </row>
    <row r="145" spans="1:5" ht="36" customHeight="1">
      <c r="A145" s="367" t="s">
        <v>344</v>
      </c>
      <c r="B145" s="256" t="s">
        <v>345</v>
      </c>
      <c r="C145" s="258">
        <v>0</v>
      </c>
      <c r="D145" s="258">
        <v>0</v>
      </c>
      <c r="E145" s="259" t="str">
        <f>IF(C145&gt;0,D145/C145-1,IF(C145&lt;0,-(D145/C145-1),""))</f>
        <v/>
      </c>
    </row>
    <row r="146" spans="1:5" ht="36" customHeight="1">
      <c r="A146" s="367" t="s">
        <v>346</v>
      </c>
      <c r="B146" s="256" t="s">
        <v>146</v>
      </c>
      <c r="C146" s="258">
        <v>0</v>
      </c>
      <c r="D146" s="258">
        <v>0</v>
      </c>
      <c r="E146" s="259" t="str">
        <f>IF(C146&gt;0,D146/C146-1,IF(C146&lt;0,-(D146/C146-1),""))</f>
        <v/>
      </c>
    </row>
    <row r="147" spans="1:5" ht="36" customHeight="1">
      <c r="A147" s="367" t="s">
        <v>347</v>
      </c>
      <c r="B147" s="256" t="s">
        <v>348</v>
      </c>
      <c r="C147" s="258"/>
      <c r="D147" s="258"/>
      <c r="E147" s="263"/>
    </row>
    <row r="148" spans="1:5" ht="36" customHeight="1">
      <c r="A148" s="366" t="s">
        <v>349</v>
      </c>
      <c r="B148" s="253" t="s">
        <v>350</v>
      </c>
      <c r="C148" s="262">
        <f>SUM(C149:C154)</f>
        <v>566</v>
      </c>
      <c r="D148" s="262">
        <f>SUM(D149:D154)</f>
        <v>395</v>
      </c>
      <c r="E148" s="263">
        <f t="shared" ref="E147:E149" si="9">(D148-C148)/C148</f>
        <v>-0.30199999999999999</v>
      </c>
    </row>
    <row r="149" spans="1:5" ht="36" customHeight="1">
      <c r="A149" s="367" t="s">
        <v>351</v>
      </c>
      <c r="B149" s="256" t="s">
        <v>128</v>
      </c>
      <c r="C149" s="425">
        <v>566</v>
      </c>
      <c r="D149" s="258">
        <v>395</v>
      </c>
      <c r="E149" s="263">
        <f t="shared" si="9"/>
        <v>-0.30199999999999999</v>
      </c>
    </row>
    <row r="150" spans="1:5" ht="36" customHeight="1">
      <c r="A150" s="367" t="s">
        <v>352</v>
      </c>
      <c r="B150" s="256" t="s">
        <v>130</v>
      </c>
      <c r="C150" s="258">
        <v>0</v>
      </c>
      <c r="D150" s="258">
        <v>0</v>
      </c>
      <c r="E150" s="259" t="str">
        <f>IF(C150&gt;0,D150/C150-1,IF(C150&lt;0,-(D150/C150-1),""))</f>
        <v/>
      </c>
    </row>
    <row r="151" spans="1:5" ht="36" customHeight="1">
      <c r="A151" s="367" t="s">
        <v>353</v>
      </c>
      <c r="B151" s="256" t="s">
        <v>132</v>
      </c>
      <c r="C151" s="258"/>
      <c r="D151" s="258"/>
      <c r="E151" s="263"/>
    </row>
    <row r="152" spans="1:5" ht="36" customHeight="1">
      <c r="A152" s="367" t="s">
        <v>354</v>
      </c>
      <c r="B152" s="256" t="s">
        <v>355</v>
      </c>
      <c r="C152" s="258"/>
      <c r="D152" s="258"/>
      <c r="E152" s="263"/>
    </row>
    <row r="153" spans="1:5" ht="36" customHeight="1">
      <c r="A153" s="367" t="s">
        <v>356</v>
      </c>
      <c r="B153" s="256" t="s">
        <v>146</v>
      </c>
      <c r="C153" s="258"/>
      <c r="D153" s="258"/>
      <c r="E153" s="263"/>
    </row>
    <row r="154" spans="1:5" ht="36" customHeight="1">
      <c r="A154" s="367" t="s">
        <v>357</v>
      </c>
      <c r="B154" s="256" t="s">
        <v>358</v>
      </c>
      <c r="C154" s="258"/>
      <c r="D154" s="258"/>
      <c r="E154" s="263"/>
    </row>
    <row r="155" spans="1:5" ht="36" customHeight="1">
      <c r="A155" s="366" t="s">
        <v>359</v>
      </c>
      <c r="B155" s="253" t="s">
        <v>360</v>
      </c>
      <c r="C155" s="262">
        <f>SUM(C156:C161)</f>
        <v>0</v>
      </c>
      <c r="D155" s="262">
        <f>SUM(D156:D161)</f>
        <v>0</v>
      </c>
      <c r="E155" s="263"/>
    </row>
    <row r="156" spans="1:5" ht="36" customHeight="1">
      <c r="A156" s="367" t="s">
        <v>361</v>
      </c>
      <c r="B156" s="256" t="s">
        <v>128</v>
      </c>
      <c r="C156" s="258"/>
      <c r="D156" s="258"/>
      <c r="E156" s="263"/>
    </row>
    <row r="157" spans="1:5" ht="36" customHeight="1">
      <c r="A157" s="367" t="s">
        <v>362</v>
      </c>
      <c r="B157" s="256" t="s">
        <v>130</v>
      </c>
      <c r="C157" s="258">
        <v>0</v>
      </c>
      <c r="D157" s="258">
        <v>0</v>
      </c>
      <c r="E157" s="259" t="str">
        <f>IF(C157&gt;0,D157/C157-1,IF(C157&lt;0,-(D157/C157-1),""))</f>
        <v/>
      </c>
    </row>
    <row r="158" spans="1:5" ht="36" customHeight="1">
      <c r="A158" s="367" t="s">
        <v>363</v>
      </c>
      <c r="B158" s="256" t="s">
        <v>132</v>
      </c>
      <c r="C158" s="258"/>
      <c r="D158" s="258"/>
      <c r="E158" s="263"/>
    </row>
    <row r="159" spans="1:5" ht="36" customHeight="1">
      <c r="A159" s="367" t="s">
        <v>364</v>
      </c>
      <c r="B159" s="256" t="s">
        <v>365</v>
      </c>
      <c r="C159" s="258">
        <v>0</v>
      </c>
      <c r="D159" s="258">
        <v>0</v>
      </c>
      <c r="E159" s="259" t="str">
        <f>IF(C159&gt;0,D159/C159-1,IF(C159&lt;0,-(D159/C159-1),""))</f>
        <v/>
      </c>
    </row>
    <row r="160" spans="1:5" ht="36" customHeight="1">
      <c r="A160" s="367" t="s">
        <v>366</v>
      </c>
      <c r="B160" s="256" t="s">
        <v>367</v>
      </c>
      <c r="C160" s="258"/>
      <c r="D160" s="258"/>
      <c r="E160" s="263"/>
    </row>
    <row r="161" spans="1:5" ht="36" customHeight="1">
      <c r="A161" s="367" t="s">
        <v>368</v>
      </c>
      <c r="B161" s="256" t="s">
        <v>146</v>
      </c>
      <c r="C161" s="258"/>
      <c r="D161" s="258"/>
      <c r="E161" s="263"/>
    </row>
    <row r="162" spans="1:5" ht="36" customHeight="1">
      <c r="A162" s="367" t="s">
        <v>369</v>
      </c>
      <c r="B162" s="256" t="s">
        <v>370</v>
      </c>
      <c r="C162" s="258">
        <v>0</v>
      </c>
      <c r="D162" s="258">
        <v>0</v>
      </c>
      <c r="E162" s="259" t="str">
        <f>IF(C162&gt;0,D162/C162-1,IF(C162&lt;0,-(D162/C162-1),""))</f>
        <v/>
      </c>
    </row>
    <row r="163" spans="1:5" ht="36" customHeight="1">
      <c r="A163" s="366" t="s">
        <v>371</v>
      </c>
      <c r="B163" s="253" t="s">
        <v>372</v>
      </c>
      <c r="C163" s="262">
        <f>SUM(C164:C167)</f>
        <v>145</v>
      </c>
      <c r="D163" s="262">
        <f>SUM(D164:D167)</f>
        <v>139</v>
      </c>
      <c r="E163" s="263">
        <f t="shared" ref="E163:E164" si="10">(D163-C163)/C163</f>
        <v>-4.1000000000000002E-2</v>
      </c>
    </row>
    <row r="164" spans="1:5" ht="36" customHeight="1">
      <c r="A164" s="367" t="s">
        <v>373</v>
      </c>
      <c r="B164" s="256" t="s">
        <v>128</v>
      </c>
      <c r="C164" s="424">
        <v>145</v>
      </c>
      <c r="D164" s="425">
        <v>139</v>
      </c>
      <c r="E164" s="263">
        <f t="shared" si="10"/>
        <v>-4.1000000000000002E-2</v>
      </c>
    </row>
    <row r="165" spans="1:5" ht="36" customHeight="1">
      <c r="A165" s="367" t="s">
        <v>374</v>
      </c>
      <c r="B165" s="256" t="s">
        <v>130</v>
      </c>
      <c r="C165" s="258">
        <v>0</v>
      </c>
      <c r="D165" s="258">
        <v>0</v>
      </c>
      <c r="E165" s="259" t="str">
        <f>IF(C165&gt;0,D165/C165-1,IF(C165&lt;0,-(D165/C165-1),""))</f>
        <v/>
      </c>
    </row>
    <row r="166" spans="1:5" ht="36" customHeight="1">
      <c r="A166" s="367" t="s">
        <v>375</v>
      </c>
      <c r="B166" s="256" t="s">
        <v>132</v>
      </c>
      <c r="C166" s="258">
        <v>0</v>
      </c>
      <c r="D166" s="258">
        <v>0</v>
      </c>
      <c r="E166" s="259" t="str">
        <f>IF(C166&gt;0,D166/C166-1,IF(C166&lt;0,-(D166/C166-1),""))</f>
        <v/>
      </c>
    </row>
    <row r="167" spans="1:5" ht="36" customHeight="1">
      <c r="A167" s="367" t="s">
        <v>376</v>
      </c>
      <c r="B167" s="256" t="s">
        <v>377</v>
      </c>
      <c r="C167" s="258"/>
      <c r="D167" s="258"/>
      <c r="E167" s="263"/>
    </row>
    <row r="168" spans="1:5" ht="36" customHeight="1">
      <c r="A168" s="367" t="s">
        <v>378</v>
      </c>
      <c r="B168" s="256" t="s">
        <v>379</v>
      </c>
      <c r="C168" s="258">
        <v>0</v>
      </c>
      <c r="D168" s="258">
        <v>0</v>
      </c>
      <c r="E168" s="259" t="str">
        <f>IF(C168&gt;0,D168/C168-1,IF(C168&lt;0,-(D168/C168-1),""))</f>
        <v/>
      </c>
    </row>
    <row r="169" spans="1:5" ht="36" customHeight="1">
      <c r="A169" s="366" t="s">
        <v>380</v>
      </c>
      <c r="B169" s="253" t="s">
        <v>381</v>
      </c>
      <c r="C169" s="262">
        <f>SUM(C170:C175)</f>
        <v>83</v>
      </c>
      <c r="D169" s="262">
        <f>SUM(D170:D175)</f>
        <v>82</v>
      </c>
      <c r="E169" s="263">
        <f t="shared" ref="E169:E170" si="11">(D169-C169)/C169</f>
        <v>-1.2E-2</v>
      </c>
    </row>
    <row r="170" spans="1:5" ht="36" customHeight="1">
      <c r="A170" s="367" t="s">
        <v>382</v>
      </c>
      <c r="B170" s="256" t="s">
        <v>128</v>
      </c>
      <c r="C170" s="258">
        <v>83</v>
      </c>
      <c r="D170" s="258">
        <v>82</v>
      </c>
      <c r="E170" s="263">
        <f t="shared" si="11"/>
        <v>-1.2E-2</v>
      </c>
    </row>
    <row r="171" spans="1:5" ht="36" customHeight="1">
      <c r="A171" s="367" t="s">
        <v>383</v>
      </c>
      <c r="B171" s="256" t="s">
        <v>130</v>
      </c>
      <c r="C171" s="258">
        <v>0</v>
      </c>
      <c r="D171" s="258">
        <v>0</v>
      </c>
      <c r="E171" s="259" t="str">
        <f>IF(C171&gt;0,D171/C171-1,IF(C171&lt;0,-(D171/C171-1),""))</f>
        <v/>
      </c>
    </row>
    <row r="172" spans="1:5" ht="36" customHeight="1">
      <c r="A172" s="367" t="s">
        <v>384</v>
      </c>
      <c r="B172" s="256" t="s">
        <v>132</v>
      </c>
      <c r="C172" s="258">
        <v>0</v>
      </c>
      <c r="D172" s="258">
        <v>0</v>
      </c>
      <c r="E172" s="259" t="str">
        <f>IF(C172&gt;0,D172/C172-1,IF(C172&lt;0,-(D172/C172-1),""))</f>
        <v/>
      </c>
    </row>
    <row r="173" spans="1:5" ht="36" customHeight="1">
      <c r="A173" s="367" t="s">
        <v>385</v>
      </c>
      <c r="B173" s="256" t="s">
        <v>159</v>
      </c>
      <c r="C173" s="258"/>
      <c r="D173" s="258"/>
      <c r="E173" s="263"/>
    </row>
    <row r="174" spans="1:5" ht="36" customHeight="1">
      <c r="A174" s="367" t="s">
        <v>386</v>
      </c>
      <c r="B174" s="256" t="s">
        <v>146</v>
      </c>
      <c r="C174" s="258">
        <v>0</v>
      </c>
      <c r="D174" s="258">
        <v>0</v>
      </c>
      <c r="E174" s="259" t="str">
        <f>IF(C174&gt;0,D174/C174-1,IF(C174&lt;0,-(D174/C174-1),""))</f>
        <v/>
      </c>
    </row>
    <row r="175" spans="1:5" ht="36" customHeight="1">
      <c r="A175" s="367" t="s">
        <v>387</v>
      </c>
      <c r="B175" s="256" t="s">
        <v>388</v>
      </c>
      <c r="C175" s="258"/>
      <c r="D175" s="258"/>
      <c r="E175" s="263"/>
    </row>
    <row r="176" spans="1:5" ht="36" customHeight="1">
      <c r="A176" s="366" t="s">
        <v>389</v>
      </c>
      <c r="B176" s="253" t="s">
        <v>390</v>
      </c>
      <c r="C176" s="262">
        <f>SUM(C177:C182)</f>
        <v>816</v>
      </c>
      <c r="D176" s="262">
        <f>SUM(D177:D182)</f>
        <v>313</v>
      </c>
      <c r="E176" s="263">
        <f t="shared" ref="E175:E179" si="12">(D176-C176)/C176</f>
        <v>-0.61599999999999999</v>
      </c>
    </row>
    <row r="177" spans="1:5" ht="36" customHeight="1">
      <c r="A177" s="367" t="s">
        <v>391</v>
      </c>
      <c r="B177" s="256" t="s">
        <v>128</v>
      </c>
      <c r="C177" s="425">
        <v>415</v>
      </c>
      <c r="D177" s="258">
        <v>306</v>
      </c>
      <c r="E177" s="263">
        <f t="shared" si="12"/>
        <v>-0.26300000000000001</v>
      </c>
    </row>
    <row r="178" spans="1:5" ht="36" customHeight="1">
      <c r="A178" s="367" t="s">
        <v>392</v>
      </c>
      <c r="B178" s="256" t="s">
        <v>130</v>
      </c>
      <c r="C178" s="425">
        <v>7</v>
      </c>
      <c r="D178" s="258">
        <v>0</v>
      </c>
      <c r="E178" s="263">
        <f t="shared" si="12"/>
        <v>-1</v>
      </c>
    </row>
    <row r="179" spans="1:5" ht="36" customHeight="1">
      <c r="A179" s="367" t="s">
        <v>393</v>
      </c>
      <c r="B179" s="256" t="s">
        <v>132</v>
      </c>
      <c r="C179" s="258"/>
      <c r="D179" s="258"/>
      <c r="E179" s="263"/>
    </row>
    <row r="180" spans="1:5" ht="36" customHeight="1">
      <c r="A180" s="367">
        <v>2012906</v>
      </c>
      <c r="B180" s="256" t="s">
        <v>394</v>
      </c>
      <c r="C180" s="258">
        <v>0</v>
      </c>
      <c r="D180" s="258">
        <v>0</v>
      </c>
      <c r="E180" s="259" t="str">
        <f>IF(C180&gt;0,D180/C180-1,IF(C180&lt;0,-(D180/C180-1),""))</f>
        <v/>
      </c>
    </row>
    <row r="181" spans="1:5" ht="36" customHeight="1">
      <c r="A181" s="367" t="s">
        <v>395</v>
      </c>
      <c r="B181" s="256" t="s">
        <v>146</v>
      </c>
      <c r="C181" s="258"/>
      <c r="D181" s="258"/>
      <c r="E181" s="263"/>
    </row>
    <row r="182" spans="1:5" ht="36" customHeight="1">
      <c r="A182" s="367" t="s">
        <v>396</v>
      </c>
      <c r="B182" s="256" t="s">
        <v>397</v>
      </c>
      <c r="C182" s="258">
        <v>394</v>
      </c>
      <c r="D182" s="258">
        <v>7</v>
      </c>
      <c r="E182" s="263">
        <f t="shared" ref="E181:E184" si="13">(D182-C182)/C182</f>
        <v>-0.98199999999999998</v>
      </c>
    </row>
    <row r="183" spans="1:5" ht="36" customHeight="1">
      <c r="A183" s="366" t="s">
        <v>398</v>
      </c>
      <c r="B183" s="253" t="s">
        <v>399</v>
      </c>
      <c r="C183" s="262">
        <f>SUM(C184:C189)</f>
        <v>1987</v>
      </c>
      <c r="D183" s="262">
        <f>SUM(D184:D189)</f>
        <v>2214</v>
      </c>
      <c r="E183" s="263">
        <f t="shared" si="13"/>
        <v>0.114</v>
      </c>
    </row>
    <row r="184" spans="1:5" ht="36" customHeight="1">
      <c r="A184" s="367" t="s">
        <v>400</v>
      </c>
      <c r="B184" s="256" t="s">
        <v>128</v>
      </c>
      <c r="C184" s="425">
        <v>1960</v>
      </c>
      <c r="D184" s="258">
        <v>2214</v>
      </c>
      <c r="E184" s="263">
        <f t="shared" si="13"/>
        <v>0.13</v>
      </c>
    </row>
    <row r="185" spans="1:5" ht="36" customHeight="1">
      <c r="A185" s="367" t="s">
        <v>401</v>
      </c>
      <c r="B185" s="256" t="s">
        <v>130</v>
      </c>
      <c r="C185" s="258">
        <v>0</v>
      </c>
      <c r="D185" s="258">
        <v>0</v>
      </c>
      <c r="E185" s="259" t="str">
        <f>IF(C185&gt;0,D185/C185-1,IF(C185&lt;0,-(D185/C185-1),""))</f>
        <v/>
      </c>
    </row>
    <row r="186" spans="1:5" ht="36" customHeight="1">
      <c r="A186" s="367" t="s">
        <v>402</v>
      </c>
      <c r="B186" s="256" t="s">
        <v>132</v>
      </c>
      <c r="C186" s="258"/>
      <c r="D186" s="258"/>
      <c r="E186" s="263"/>
    </row>
    <row r="187" spans="1:5" ht="36" customHeight="1">
      <c r="A187" s="367" t="s">
        <v>403</v>
      </c>
      <c r="B187" s="256" t="s">
        <v>404</v>
      </c>
      <c r="C187" s="424">
        <v>27</v>
      </c>
      <c r="D187" s="425">
        <v>0</v>
      </c>
      <c r="E187" s="263">
        <f t="shared" ref="E186:E191" si="14">(D187-C187)/C187</f>
        <v>-1</v>
      </c>
    </row>
    <row r="188" spans="1:5" ht="36" customHeight="1">
      <c r="A188" s="367" t="s">
        <v>405</v>
      </c>
      <c r="B188" s="256" t="s">
        <v>146</v>
      </c>
      <c r="C188" s="258"/>
      <c r="D188" s="258"/>
      <c r="E188" s="263"/>
    </row>
    <row r="189" spans="1:5" ht="36" customHeight="1">
      <c r="A189" s="367" t="s">
        <v>406</v>
      </c>
      <c r="B189" s="256" t="s">
        <v>407</v>
      </c>
      <c r="C189" s="258"/>
      <c r="D189" s="258"/>
      <c r="E189" s="263"/>
    </row>
    <row r="190" spans="1:5" ht="36" customHeight="1">
      <c r="A190" s="366" t="s">
        <v>408</v>
      </c>
      <c r="B190" s="253" t="s">
        <v>3163</v>
      </c>
      <c r="C190" s="262">
        <f>SUM(C191:C196)</f>
        <v>911</v>
      </c>
      <c r="D190" s="262">
        <f>SUM(D191:D196)</f>
        <v>667</v>
      </c>
      <c r="E190" s="263">
        <f t="shared" si="14"/>
        <v>-0.26800000000000002</v>
      </c>
    </row>
    <row r="191" spans="1:5" ht="36" customHeight="1">
      <c r="A191" s="367" t="s">
        <v>409</v>
      </c>
      <c r="B191" s="256" t="s">
        <v>128</v>
      </c>
      <c r="C191" s="424">
        <v>911</v>
      </c>
      <c r="D191" s="425">
        <v>667</v>
      </c>
      <c r="E191" s="263">
        <f t="shared" si="14"/>
        <v>-0.26800000000000002</v>
      </c>
    </row>
    <row r="192" spans="1:5" ht="36" customHeight="1">
      <c r="A192" s="367" t="s">
        <v>410</v>
      </c>
      <c r="B192" s="256" t="s">
        <v>130</v>
      </c>
      <c r="C192" s="258">
        <v>0</v>
      </c>
      <c r="D192" s="258">
        <v>0</v>
      </c>
      <c r="E192" s="259" t="str">
        <f>IF(C192&gt;0,D192/C192-1,IF(C192&lt;0,-(D192/C192-1),""))</f>
        <v/>
      </c>
    </row>
    <row r="193" spans="1:5" ht="36" customHeight="1">
      <c r="A193" s="367" t="s">
        <v>411</v>
      </c>
      <c r="B193" s="256" t="s">
        <v>132</v>
      </c>
      <c r="C193" s="258"/>
      <c r="D193" s="258"/>
      <c r="E193" s="263"/>
    </row>
    <row r="194" spans="1:5" ht="36" customHeight="1">
      <c r="A194" s="367" t="s">
        <v>412</v>
      </c>
      <c r="B194" s="256" t="s">
        <v>413</v>
      </c>
      <c r="C194" s="258">
        <v>0</v>
      </c>
      <c r="D194" s="258">
        <v>0</v>
      </c>
      <c r="E194" s="259" t="str">
        <f>IF(C194&gt;0,D194/C194-1,IF(C194&lt;0,-(D194/C194-1),""))</f>
        <v/>
      </c>
    </row>
    <row r="195" spans="1:5" ht="36" customHeight="1">
      <c r="A195" s="367" t="s">
        <v>414</v>
      </c>
      <c r="B195" s="256" t="s">
        <v>146</v>
      </c>
      <c r="C195" s="258"/>
      <c r="D195" s="258"/>
      <c r="E195" s="263"/>
    </row>
    <row r="196" spans="1:5" ht="36" customHeight="1">
      <c r="A196" s="367" t="s">
        <v>415</v>
      </c>
      <c r="B196" s="256" t="s">
        <v>416</v>
      </c>
      <c r="C196" s="258"/>
      <c r="D196" s="258"/>
      <c r="E196" s="263"/>
    </row>
    <row r="197" spans="1:5" ht="36" customHeight="1">
      <c r="A197" s="366" t="s">
        <v>417</v>
      </c>
      <c r="B197" s="253" t="s">
        <v>418</v>
      </c>
      <c r="C197" s="262">
        <f>SUM(C198:C203)</f>
        <v>382</v>
      </c>
      <c r="D197" s="262">
        <f>SUM(D198:D203)</f>
        <v>231</v>
      </c>
      <c r="E197" s="263">
        <f t="shared" ref="E195:E198" si="15">(D197-C197)/C197</f>
        <v>-0.39500000000000002</v>
      </c>
    </row>
    <row r="198" spans="1:5" ht="36" customHeight="1">
      <c r="A198" s="367" t="s">
        <v>419</v>
      </c>
      <c r="B198" s="256" t="s">
        <v>128</v>
      </c>
      <c r="C198" s="424">
        <v>379</v>
      </c>
      <c r="D198" s="425">
        <v>231</v>
      </c>
      <c r="E198" s="263">
        <f t="shared" si="15"/>
        <v>-0.39100000000000001</v>
      </c>
    </row>
    <row r="199" spans="1:5" ht="36" customHeight="1">
      <c r="A199" s="367" t="s">
        <v>420</v>
      </c>
      <c r="B199" s="256" t="s">
        <v>130</v>
      </c>
      <c r="C199" s="258">
        <v>0</v>
      </c>
      <c r="D199" s="258">
        <v>0</v>
      </c>
      <c r="E199" s="259" t="str">
        <f>IF(C199&gt;0,D199/C199-1,IF(C199&lt;0,-(D199/C199-1),""))</f>
        <v/>
      </c>
    </row>
    <row r="200" spans="1:5" ht="36" customHeight="1">
      <c r="A200" s="367" t="s">
        <v>421</v>
      </c>
      <c r="B200" s="256" t="s">
        <v>132</v>
      </c>
      <c r="C200" s="258"/>
      <c r="D200" s="258"/>
      <c r="E200" s="263"/>
    </row>
    <row r="201" spans="1:5" ht="36" customHeight="1">
      <c r="A201" s="367" t="s">
        <v>422</v>
      </c>
      <c r="B201" s="256" t="s">
        <v>423</v>
      </c>
      <c r="C201" s="258">
        <v>0</v>
      </c>
      <c r="D201" s="258">
        <v>0</v>
      </c>
      <c r="E201" s="259" t="str">
        <f>IF(C201&gt;0,D201/C201-1,IF(C201&lt;0,-(D201/C201-1),""))</f>
        <v/>
      </c>
    </row>
    <row r="202" spans="1:5" ht="36" customHeight="1">
      <c r="A202" s="367" t="s">
        <v>424</v>
      </c>
      <c r="B202" s="256" t="s">
        <v>146</v>
      </c>
      <c r="C202" s="258">
        <v>0</v>
      </c>
      <c r="D202" s="258">
        <v>0</v>
      </c>
      <c r="E202" s="259" t="str">
        <f>IF(C202&gt;0,D202/C202-1,IF(C202&lt;0,-(D202/C202-1),""))</f>
        <v/>
      </c>
    </row>
    <row r="203" spans="1:5" ht="36" customHeight="1">
      <c r="A203" s="367" t="s">
        <v>425</v>
      </c>
      <c r="B203" s="256" t="s">
        <v>426</v>
      </c>
      <c r="C203" s="258">
        <v>3</v>
      </c>
      <c r="D203" s="258"/>
      <c r="E203" s="263">
        <f t="shared" ref="E203:E206" si="16">(D203-C203)/C203</f>
        <v>-1</v>
      </c>
    </row>
    <row r="204" spans="1:5" ht="36" customHeight="1">
      <c r="A204" s="366" t="s">
        <v>427</v>
      </c>
      <c r="B204" s="253" t="s">
        <v>428</v>
      </c>
      <c r="C204" s="262">
        <f>SUM(C205:C211)</f>
        <v>155</v>
      </c>
      <c r="D204" s="262">
        <f>SUM(D205:D211)</f>
        <v>117</v>
      </c>
      <c r="E204" s="263">
        <f t="shared" si="16"/>
        <v>-0.245</v>
      </c>
    </row>
    <row r="205" spans="1:5" ht="36" customHeight="1">
      <c r="A205" s="367" t="s">
        <v>429</v>
      </c>
      <c r="B205" s="256" t="s">
        <v>128</v>
      </c>
      <c r="C205" s="425">
        <v>155</v>
      </c>
      <c r="D205" s="425">
        <v>117</v>
      </c>
      <c r="E205" s="263">
        <f t="shared" si="16"/>
        <v>-0.245</v>
      </c>
    </row>
    <row r="206" spans="1:5" ht="36" customHeight="1">
      <c r="A206" s="367" t="s">
        <v>430</v>
      </c>
      <c r="B206" s="256" t="s">
        <v>130</v>
      </c>
      <c r="C206" s="258"/>
      <c r="D206" s="258"/>
      <c r="E206" s="263"/>
    </row>
    <row r="207" spans="1:5" ht="36" customHeight="1">
      <c r="A207" s="367" t="s">
        <v>431</v>
      </c>
      <c r="B207" s="256" t="s">
        <v>132</v>
      </c>
      <c r="C207" s="258">
        <v>0</v>
      </c>
      <c r="D207" s="258">
        <v>0</v>
      </c>
      <c r="E207" s="259" t="str">
        <f>IF(C207&gt;0,D207/C207-1,IF(C207&lt;0,-(D207/C207-1),""))</f>
        <v/>
      </c>
    </row>
    <row r="208" spans="1:5" ht="36" customHeight="1">
      <c r="A208" s="367" t="s">
        <v>432</v>
      </c>
      <c r="B208" s="256" t="s">
        <v>433</v>
      </c>
      <c r="C208" s="258"/>
      <c r="D208" s="258"/>
      <c r="E208" s="263"/>
    </row>
    <row r="209" spans="1:5" ht="36" customHeight="1">
      <c r="A209" s="367" t="s">
        <v>434</v>
      </c>
      <c r="B209" s="256" t="s">
        <v>435</v>
      </c>
      <c r="C209" s="258"/>
      <c r="D209" s="258"/>
      <c r="E209" s="263"/>
    </row>
    <row r="210" spans="1:5" ht="36" customHeight="1">
      <c r="A210" s="367" t="s">
        <v>436</v>
      </c>
      <c r="B210" s="256" t="s">
        <v>146</v>
      </c>
      <c r="C210" s="258"/>
      <c r="D210" s="258"/>
      <c r="E210" s="263"/>
    </row>
    <row r="211" spans="1:5" ht="36" customHeight="1">
      <c r="A211" s="367" t="s">
        <v>437</v>
      </c>
      <c r="B211" s="256" t="s">
        <v>438</v>
      </c>
      <c r="C211" s="258"/>
      <c r="D211" s="258"/>
      <c r="E211" s="263"/>
    </row>
    <row r="212" spans="1:5" ht="36" customHeight="1">
      <c r="A212" s="366" t="s">
        <v>439</v>
      </c>
      <c r="B212" s="253" t="s">
        <v>440</v>
      </c>
      <c r="C212" s="262">
        <f>SUM(C213:C217)</f>
        <v>0</v>
      </c>
      <c r="D212" s="262">
        <f>SUM(D213:D217)</f>
        <v>0</v>
      </c>
      <c r="E212" s="263" t="str">
        <f t="shared" ref="E212:E217" si="17">IF(C212&gt;0,D212/C212-1,IF(C212&lt;0,-(D212/C212-1),""))</f>
        <v/>
      </c>
    </row>
    <row r="213" spans="1:5" ht="36" customHeight="1">
      <c r="A213" s="367" t="s">
        <v>441</v>
      </c>
      <c r="B213" s="256" t="s">
        <v>128</v>
      </c>
      <c r="C213" s="258">
        <v>0</v>
      </c>
      <c r="D213" s="258">
        <v>0</v>
      </c>
      <c r="E213" s="259" t="str">
        <f t="shared" si="17"/>
        <v/>
      </c>
    </row>
    <row r="214" spans="1:5" ht="36" customHeight="1">
      <c r="A214" s="367" t="s">
        <v>442</v>
      </c>
      <c r="B214" s="256" t="s">
        <v>130</v>
      </c>
      <c r="C214" s="258">
        <v>0</v>
      </c>
      <c r="D214" s="258">
        <v>0</v>
      </c>
      <c r="E214" s="259" t="str">
        <f t="shared" si="17"/>
        <v/>
      </c>
    </row>
    <row r="215" spans="1:5" ht="36" customHeight="1">
      <c r="A215" s="367" t="s">
        <v>443</v>
      </c>
      <c r="B215" s="256" t="s">
        <v>132</v>
      </c>
      <c r="C215" s="258">
        <v>0</v>
      </c>
      <c r="D215" s="258">
        <v>0</v>
      </c>
      <c r="E215" s="259" t="str">
        <f t="shared" si="17"/>
        <v/>
      </c>
    </row>
    <row r="216" spans="1:5" ht="36" customHeight="1">
      <c r="A216" s="367" t="s">
        <v>444</v>
      </c>
      <c r="B216" s="256" t="s">
        <v>146</v>
      </c>
      <c r="C216" s="258">
        <v>0</v>
      </c>
      <c r="D216" s="258">
        <v>0</v>
      </c>
      <c r="E216" s="259" t="str">
        <f t="shared" si="17"/>
        <v/>
      </c>
    </row>
    <row r="217" spans="1:5" ht="36" customHeight="1">
      <c r="A217" s="367" t="s">
        <v>445</v>
      </c>
      <c r="B217" s="256" t="s">
        <v>446</v>
      </c>
      <c r="C217" s="258">
        <v>0</v>
      </c>
      <c r="D217" s="258">
        <v>0</v>
      </c>
      <c r="E217" s="259" t="str">
        <f t="shared" si="17"/>
        <v/>
      </c>
    </row>
    <row r="218" spans="1:5" ht="36" customHeight="1">
      <c r="A218" s="366" t="s">
        <v>447</v>
      </c>
      <c r="B218" s="253" t="s">
        <v>448</v>
      </c>
      <c r="C218" s="262">
        <f>SUM(C219:C223)</f>
        <v>0</v>
      </c>
      <c r="D218" s="262">
        <f>SUM(D219:D223)</f>
        <v>0</v>
      </c>
      <c r="E218" s="263"/>
    </row>
    <row r="219" spans="1:5" ht="36" customHeight="1">
      <c r="A219" s="367" t="s">
        <v>449</v>
      </c>
      <c r="B219" s="256" t="s">
        <v>128</v>
      </c>
      <c r="C219" s="258"/>
      <c r="D219" s="258"/>
      <c r="E219" s="263"/>
    </row>
    <row r="220" spans="1:5" ht="36" customHeight="1">
      <c r="A220" s="367" t="s">
        <v>450</v>
      </c>
      <c r="B220" s="256" t="s">
        <v>130</v>
      </c>
      <c r="C220" s="424"/>
      <c r="D220" s="258"/>
      <c r="E220" s="263"/>
    </row>
    <row r="221" spans="1:5" ht="36" customHeight="1">
      <c r="A221" s="367" t="s">
        <v>451</v>
      </c>
      <c r="B221" s="256" t="s">
        <v>132</v>
      </c>
      <c r="C221" s="258">
        <v>0</v>
      </c>
      <c r="D221" s="258">
        <v>0</v>
      </c>
      <c r="E221" s="259" t="str">
        <f>IF(C221&gt;0,D221/C221-1,IF(C221&lt;0,-(D221/C221-1),""))</f>
        <v/>
      </c>
    </row>
    <row r="222" spans="1:5" ht="36" customHeight="1">
      <c r="A222" s="367" t="s">
        <v>452</v>
      </c>
      <c r="B222" s="256" t="s">
        <v>146</v>
      </c>
      <c r="C222" s="258"/>
      <c r="D222" s="258"/>
      <c r="E222" s="263"/>
    </row>
    <row r="223" spans="1:5" ht="36" customHeight="1">
      <c r="A223" s="367" t="s">
        <v>453</v>
      </c>
      <c r="B223" s="256" t="s">
        <v>454</v>
      </c>
      <c r="C223" s="258"/>
      <c r="D223" s="258"/>
      <c r="E223" s="263"/>
    </row>
    <row r="224" spans="1:5" ht="36" customHeight="1">
      <c r="A224" s="366" t="s">
        <v>455</v>
      </c>
      <c r="B224" s="253" t="s">
        <v>456</v>
      </c>
      <c r="C224" s="262">
        <f>SUM(C225:C230)</f>
        <v>0</v>
      </c>
      <c r="D224" s="262">
        <f>SUM(D225:D230)</f>
        <v>0</v>
      </c>
      <c r="E224" s="263"/>
    </row>
    <row r="225" spans="1:5" ht="36" customHeight="1">
      <c r="A225" s="367" t="s">
        <v>457</v>
      </c>
      <c r="B225" s="256" t="s">
        <v>128</v>
      </c>
      <c r="C225" s="258"/>
      <c r="D225" s="258"/>
      <c r="E225" s="263"/>
    </row>
    <row r="226" spans="1:5" ht="36" customHeight="1">
      <c r="A226" s="367" t="s">
        <v>458</v>
      </c>
      <c r="B226" s="256" t="s">
        <v>130</v>
      </c>
      <c r="C226" s="258">
        <v>0</v>
      </c>
      <c r="D226" s="258">
        <v>0</v>
      </c>
      <c r="E226" s="259" t="str">
        <f>IF(C226&gt;0,D226/C226-1,IF(C226&lt;0,-(D226/C226-1),""))</f>
        <v/>
      </c>
    </row>
    <row r="227" spans="1:5" ht="36" customHeight="1">
      <c r="A227" s="367" t="s">
        <v>459</v>
      </c>
      <c r="B227" s="256" t="s">
        <v>132</v>
      </c>
      <c r="C227" s="258"/>
      <c r="D227" s="258"/>
      <c r="E227" s="263"/>
    </row>
    <row r="228" spans="1:5" ht="36" customHeight="1">
      <c r="A228" s="367" t="s">
        <v>460</v>
      </c>
      <c r="B228" s="256" t="s">
        <v>461</v>
      </c>
      <c r="C228" s="258"/>
      <c r="D228" s="258"/>
      <c r="E228" s="263"/>
    </row>
    <row r="229" spans="1:5" ht="36" customHeight="1">
      <c r="A229" s="367" t="s">
        <v>462</v>
      </c>
      <c r="B229" s="256" t="s">
        <v>146</v>
      </c>
      <c r="C229" s="258">
        <v>0</v>
      </c>
      <c r="D229" s="258">
        <v>0</v>
      </c>
      <c r="E229" s="259" t="str">
        <f>IF(C229&gt;0,D229/C229-1,IF(C229&lt;0,-(D229/C229-1),""))</f>
        <v/>
      </c>
    </row>
    <row r="230" spans="1:5" ht="36" customHeight="1">
      <c r="A230" s="367" t="s">
        <v>463</v>
      </c>
      <c r="B230" s="256" t="s">
        <v>464</v>
      </c>
      <c r="C230" s="258"/>
      <c r="D230" s="258"/>
      <c r="E230" s="263"/>
    </row>
    <row r="231" spans="1:5" ht="36" customHeight="1">
      <c r="A231" s="366" t="s">
        <v>465</v>
      </c>
      <c r="B231" s="253" t="s">
        <v>466</v>
      </c>
      <c r="C231" s="262">
        <f>SUM(C232:C245)</f>
        <v>1873</v>
      </c>
      <c r="D231" s="262">
        <f>SUM(D232:D245)</f>
        <v>1860</v>
      </c>
      <c r="E231" s="263">
        <f t="shared" ref="E230:E240" si="18">(D231-C231)/C231</f>
        <v>-7.0000000000000001E-3</v>
      </c>
    </row>
    <row r="232" spans="1:5" ht="36" customHeight="1">
      <c r="A232" s="367" t="s">
        <v>467</v>
      </c>
      <c r="B232" s="256" t="s">
        <v>128</v>
      </c>
      <c r="C232" s="425">
        <v>1873</v>
      </c>
      <c r="D232" s="425">
        <v>1860</v>
      </c>
      <c r="E232" s="263">
        <f t="shared" si="18"/>
        <v>-7.0000000000000001E-3</v>
      </c>
    </row>
    <row r="233" spans="1:5" ht="36" customHeight="1">
      <c r="A233" s="367" t="s">
        <v>468</v>
      </c>
      <c r="B233" s="256" t="s">
        <v>130</v>
      </c>
      <c r="C233" s="258"/>
      <c r="D233" s="258"/>
      <c r="E233" s="263"/>
    </row>
    <row r="234" spans="1:5" ht="36" customHeight="1">
      <c r="A234" s="367" t="s">
        <v>469</v>
      </c>
      <c r="B234" s="256" t="s">
        <v>132</v>
      </c>
      <c r="C234" s="258"/>
      <c r="D234" s="258"/>
      <c r="E234" s="263"/>
    </row>
    <row r="235" spans="1:5" ht="36" customHeight="1">
      <c r="A235" s="367" t="s">
        <v>470</v>
      </c>
      <c r="B235" s="256" t="s">
        <v>471</v>
      </c>
      <c r="C235" s="424"/>
      <c r="D235" s="258"/>
      <c r="E235" s="263"/>
    </row>
    <row r="236" spans="1:5" ht="36" customHeight="1">
      <c r="A236" s="367" t="s">
        <v>472</v>
      </c>
      <c r="B236" s="256" t="s">
        <v>473</v>
      </c>
      <c r="C236" s="424"/>
      <c r="D236" s="258"/>
      <c r="E236" s="263"/>
    </row>
    <row r="237" spans="1:5" ht="36" customHeight="1">
      <c r="A237" s="367" t="s">
        <v>474</v>
      </c>
      <c r="B237" s="256" t="s">
        <v>222</v>
      </c>
      <c r="C237" s="258"/>
      <c r="D237" s="258"/>
      <c r="E237" s="263"/>
    </row>
    <row r="238" spans="1:5" ht="36" customHeight="1">
      <c r="A238" s="367" t="s">
        <v>475</v>
      </c>
      <c r="B238" s="256" t="s">
        <v>476</v>
      </c>
      <c r="C238" s="258"/>
      <c r="D238" s="258"/>
      <c r="E238" s="263"/>
    </row>
    <row r="239" spans="1:5" ht="36" customHeight="1">
      <c r="A239" s="367" t="s">
        <v>477</v>
      </c>
      <c r="B239" s="256" t="s">
        <v>478</v>
      </c>
      <c r="C239" s="258"/>
      <c r="D239" s="258"/>
      <c r="E239" s="263"/>
    </row>
    <row r="240" spans="1:5" ht="36" customHeight="1">
      <c r="A240" s="367" t="s">
        <v>479</v>
      </c>
      <c r="B240" s="256" t="s">
        <v>480</v>
      </c>
      <c r="C240" s="258"/>
      <c r="D240" s="258"/>
      <c r="E240" s="263"/>
    </row>
    <row r="241" spans="1:5" ht="36" customHeight="1">
      <c r="A241" s="367" t="s">
        <v>481</v>
      </c>
      <c r="B241" s="256" t="s">
        <v>482</v>
      </c>
      <c r="C241" s="258">
        <v>0</v>
      </c>
      <c r="D241" s="258">
        <v>0</v>
      </c>
      <c r="E241" s="259" t="str">
        <f>IF(C241&gt;0,D241/C241-1,IF(C241&lt;0,-(D241/C241-1),""))</f>
        <v/>
      </c>
    </row>
    <row r="242" spans="1:5" ht="36" customHeight="1">
      <c r="A242" s="367" t="s">
        <v>483</v>
      </c>
      <c r="B242" s="256" t="s">
        <v>484</v>
      </c>
      <c r="C242" s="258"/>
      <c r="D242" s="258"/>
      <c r="E242" s="263"/>
    </row>
    <row r="243" spans="1:5" ht="36" customHeight="1">
      <c r="A243" s="367" t="s">
        <v>485</v>
      </c>
      <c r="B243" s="256" t="s">
        <v>486</v>
      </c>
      <c r="C243" s="258"/>
      <c r="D243" s="258"/>
      <c r="E243" s="263"/>
    </row>
    <row r="244" spans="1:5" ht="36" customHeight="1">
      <c r="A244" s="367" t="s">
        <v>487</v>
      </c>
      <c r="B244" s="256" t="s">
        <v>146</v>
      </c>
      <c r="C244" s="258"/>
      <c r="D244" s="258"/>
      <c r="E244" s="263"/>
    </row>
    <row r="245" spans="1:5" ht="36" customHeight="1">
      <c r="A245" s="367" t="s">
        <v>488</v>
      </c>
      <c r="B245" s="256" t="s">
        <v>489</v>
      </c>
      <c r="C245" s="258"/>
      <c r="D245" s="258"/>
      <c r="E245" s="263"/>
    </row>
    <row r="246" spans="1:5" ht="36" customHeight="1">
      <c r="A246" s="366" t="s">
        <v>490</v>
      </c>
      <c r="B246" s="253" t="s">
        <v>491</v>
      </c>
      <c r="C246" s="262">
        <f>SUM(C247:C248)</f>
        <v>707</v>
      </c>
      <c r="D246" s="262">
        <f>SUM(D247:D248)</f>
        <v>126</v>
      </c>
      <c r="E246" s="263">
        <f t="shared" ref="E242:E248" si="19">(D246-C246)/C246</f>
        <v>-0.82199999999999995</v>
      </c>
    </row>
    <row r="247" spans="1:5" ht="36" customHeight="1">
      <c r="A247" s="367" t="s">
        <v>492</v>
      </c>
      <c r="B247" s="256" t="s">
        <v>493</v>
      </c>
      <c r="C247" s="258"/>
      <c r="D247" s="258"/>
      <c r="E247" s="263"/>
    </row>
    <row r="248" spans="1:5" ht="36" customHeight="1">
      <c r="A248" s="367" t="s">
        <v>494</v>
      </c>
      <c r="B248" s="256" t="s">
        <v>495</v>
      </c>
      <c r="C248" s="424">
        <v>707</v>
      </c>
      <c r="D248" s="425">
        <v>126</v>
      </c>
      <c r="E248" s="263">
        <f t="shared" si="19"/>
        <v>-0.82199999999999995</v>
      </c>
    </row>
    <row r="249" spans="1:5" ht="36" customHeight="1">
      <c r="A249" s="366" t="s">
        <v>67</v>
      </c>
      <c r="B249" s="253" t="s">
        <v>3164</v>
      </c>
      <c r="C249" s="262"/>
      <c r="D249" s="262"/>
      <c r="E249" s="263"/>
    </row>
    <row r="250" spans="1:5" ht="36" customHeight="1">
      <c r="A250" s="366" t="s">
        <v>497</v>
      </c>
      <c r="B250" s="253" t="s">
        <v>498</v>
      </c>
      <c r="C250" s="262">
        <v>0</v>
      </c>
      <c r="D250" s="262">
        <v>0</v>
      </c>
      <c r="E250" s="263" t="str">
        <f>IF(C250&gt;0,D250/C250-1,IF(C250&lt;0,-(D250/C250-1),""))</f>
        <v/>
      </c>
    </row>
    <row r="251" spans="1:5" ht="36" customHeight="1">
      <c r="A251" s="366" t="s">
        <v>499</v>
      </c>
      <c r="B251" s="253" t="s">
        <v>500</v>
      </c>
      <c r="C251" s="262">
        <v>0</v>
      </c>
      <c r="D251" s="262">
        <v>0</v>
      </c>
      <c r="E251" s="263" t="str">
        <f>IF(C251&gt;0,D251/C251-1,IF(C251&lt;0,-(D251/C251-1),""))</f>
        <v/>
      </c>
    </row>
    <row r="252" spans="1:5" ht="36" customHeight="1">
      <c r="A252" s="366" t="s">
        <v>69</v>
      </c>
      <c r="B252" s="253" t="s">
        <v>3165</v>
      </c>
      <c r="C252" s="262">
        <f>SUM(C259,C269)</f>
        <v>42</v>
      </c>
      <c r="D252" s="262">
        <f>SUM(D259,D269)</f>
        <v>0</v>
      </c>
      <c r="E252" s="263">
        <f>(D252-C252)/C252</f>
        <v>-1</v>
      </c>
    </row>
    <row r="253" spans="1:5" ht="36" customHeight="1">
      <c r="A253" s="253" t="s">
        <v>501</v>
      </c>
      <c r="B253" s="253" t="s">
        <v>502</v>
      </c>
      <c r="C253" s="262">
        <f t="shared" ref="C253:C257" si="20">C254</f>
        <v>0</v>
      </c>
      <c r="D253" s="262">
        <f t="shared" ref="D253:D257" si="21">D254</f>
        <v>0</v>
      </c>
      <c r="E253" s="263" t="str">
        <f t="shared" ref="E253:E258" si="22">IF(C253&gt;0,D253/C253-1,IF(C253&lt;0,-(D253/C253-1),""))</f>
        <v/>
      </c>
    </row>
    <row r="254" spans="1:5" ht="36" customHeight="1">
      <c r="A254" s="256" t="s">
        <v>503</v>
      </c>
      <c r="B254" s="256" t="s">
        <v>504</v>
      </c>
      <c r="C254" s="258">
        <v>0</v>
      </c>
      <c r="D254" s="258">
        <v>0</v>
      </c>
      <c r="E254" s="259" t="str">
        <f t="shared" si="22"/>
        <v/>
      </c>
    </row>
    <row r="255" spans="1:5" ht="36" customHeight="1">
      <c r="A255" s="253" t="s">
        <v>505</v>
      </c>
      <c r="B255" s="253" t="s">
        <v>506</v>
      </c>
      <c r="C255" s="262">
        <f t="shared" si="20"/>
        <v>0</v>
      </c>
      <c r="D255" s="262">
        <f t="shared" si="21"/>
        <v>0</v>
      </c>
      <c r="E255" s="263" t="str">
        <f t="shared" si="22"/>
        <v/>
      </c>
    </row>
    <row r="256" spans="1:5" ht="36" customHeight="1">
      <c r="A256" s="256" t="s">
        <v>507</v>
      </c>
      <c r="B256" s="256" t="s">
        <v>508</v>
      </c>
      <c r="C256" s="258">
        <v>0</v>
      </c>
      <c r="D256" s="258">
        <v>0</v>
      </c>
      <c r="E256" s="259" t="str">
        <f t="shared" si="22"/>
        <v/>
      </c>
    </row>
    <row r="257" spans="1:8" ht="36" customHeight="1">
      <c r="A257" s="253" t="s">
        <v>509</v>
      </c>
      <c r="B257" s="253" t="s">
        <v>510</v>
      </c>
      <c r="C257" s="262">
        <f t="shared" si="20"/>
        <v>0</v>
      </c>
      <c r="D257" s="262">
        <f t="shared" si="21"/>
        <v>0</v>
      </c>
      <c r="E257" s="263" t="str">
        <f t="shared" si="22"/>
        <v/>
      </c>
    </row>
    <row r="258" spans="1:8" ht="36" customHeight="1">
      <c r="A258" s="256" t="s">
        <v>511</v>
      </c>
      <c r="B258" s="256" t="s">
        <v>512</v>
      </c>
      <c r="C258" s="258">
        <v>0</v>
      </c>
      <c r="D258" s="258">
        <v>0</v>
      </c>
      <c r="E258" s="259" t="str">
        <f t="shared" si="22"/>
        <v/>
      </c>
    </row>
    <row r="259" spans="1:8" ht="36" customHeight="1">
      <c r="A259" s="366" t="s">
        <v>513</v>
      </c>
      <c r="B259" s="253" t="s">
        <v>514</v>
      </c>
      <c r="C259" s="262">
        <f>SUM(C260:C268)</f>
        <v>42</v>
      </c>
      <c r="D259" s="262">
        <f>SUM(D260:D268)</f>
        <v>0</v>
      </c>
      <c r="E259" s="263">
        <f t="shared" ref="E259:E260" si="23">(D259-C259)/C259</f>
        <v>-1</v>
      </c>
    </row>
    <row r="260" spans="1:8" ht="36" customHeight="1">
      <c r="A260" s="367" t="s">
        <v>515</v>
      </c>
      <c r="B260" s="256" t="s">
        <v>516</v>
      </c>
      <c r="C260" s="258">
        <v>34</v>
      </c>
      <c r="D260" s="258"/>
      <c r="E260" s="263">
        <f t="shared" si="23"/>
        <v>-1</v>
      </c>
    </row>
    <row r="261" spans="1:8" ht="36" customHeight="1">
      <c r="A261" s="367" t="s">
        <v>517</v>
      </c>
      <c r="B261" s="256" t="s">
        <v>518</v>
      </c>
      <c r="C261" s="258">
        <v>0</v>
      </c>
      <c r="D261" s="258">
        <v>0</v>
      </c>
      <c r="E261" s="259" t="str">
        <f>IF(C261&gt;0,D261/C261-1,IF(C261&lt;0,-(D261/C261-1),""))</f>
        <v/>
      </c>
    </row>
    <row r="262" spans="1:8" ht="36" customHeight="1">
      <c r="A262" s="367" t="s">
        <v>519</v>
      </c>
      <c r="B262" s="256" t="s">
        <v>520</v>
      </c>
      <c r="C262" s="258"/>
      <c r="D262" s="258"/>
      <c r="E262" s="263"/>
    </row>
    <row r="263" spans="1:8" ht="36" customHeight="1">
      <c r="A263" s="367" t="s">
        <v>521</v>
      </c>
      <c r="B263" s="256" t="s">
        <v>522</v>
      </c>
      <c r="C263" s="258">
        <v>0</v>
      </c>
      <c r="D263" s="258">
        <v>0</v>
      </c>
      <c r="E263" s="259" t="str">
        <f>IF(C263&gt;0,D263/C263-1,IF(C263&lt;0,-(D263/C263-1),""))</f>
        <v/>
      </c>
    </row>
    <row r="264" spans="1:8" ht="36" customHeight="1">
      <c r="A264" s="367" t="s">
        <v>523</v>
      </c>
      <c r="B264" s="256" t="s">
        <v>524</v>
      </c>
      <c r="C264" s="258">
        <v>0</v>
      </c>
      <c r="D264" s="258">
        <v>0</v>
      </c>
      <c r="E264" s="259" t="str">
        <f>IF(C264&gt;0,D264/C264-1,IF(C264&lt;0,-(D264/C264-1),""))</f>
        <v/>
      </c>
    </row>
    <row r="265" spans="1:8" ht="36" customHeight="1">
      <c r="A265" s="367" t="s">
        <v>525</v>
      </c>
      <c r="B265" s="256" t="s">
        <v>526</v>
      </c>
      <c r="C265" s="258">
        <v>0</v>
      </c>
      <c r="D265" s="258">
        <v>0</v>
      </c>
      <c r="E265" s="259" t="str">
        <f>IF(C265&gt;0,D265/C265-1,IF(C265&lt;0,-(D265/C265-1),""))</f>
        <v/>
      </c>
    </row>
    <row r="266" spans="1:8" ht="36" customHeight="1">
      <c r="A266" s="367" t="s">
        <v>527</v>
      </c>
      <c r="B266" s="256" t="s">
        <v>528</v>
      </c>
      <c r="C266" s="258">
        <v>8</v>
      </c>
      <c r="D266" s="258"/>
      <c r="E266" s="263">
        <f>(D266-C266)/C266</f>
        <v>-1</v>
      </c>
    </row>
    <row r="267" spans="1:8" ht="36" customHeight="1">
      <c r="A267" s="367" t="s">
        <v>529</v>
      </c>
      <c r="B267" s="256" t="s">
        <v>530</v>
      </c>
      <c r="C267" s="258">
        <v>0</v>
      </c>
      <c r="D267" s="258">
        <v>0</v>
      </c>
      <c r="E267" s="259" t="str">
        <f>IF(C267&gt;0,D267/C267-1,IF(C267&lt;0,-(D267/C267-1),""))</f>
        <v/>
      </c>
    </row>
    <row r="268" spans="1:8" ht="36" customHeight="1">
      <c r="A268" s="367" t="s">
        <v>531</v>
      </c>
      <c r="B268" s="256" t="s">
        <v>532</v>
      </c>
      <c r="C268" s="258"/>
      <c r="D268" s="258"/>
      <c r="E268" s="263"/>
    </row>
    <row r="269" spans="1:8" ht="36" customHeight="1">
      <c r="A269" s="366" t="s">
        <v>533</v>
      </c>
      <c r="B269" s="253" t="s">
        <v>534</v>
      </c>
      <c r="C269" s="262"/>
      <c r="D269" s="262"/>
      <c r="E269" s="263"/>
    </row>
    <row r="270" spans="1:8" ht="36" customHeight="1">
      <c r="A270" s="256" t="s">
        <v>535</v>
      </c>
      <c r="B270" s="256" t="s">
        <v>536</v>
      </c>
      <c r="C270" s="258"/>
      <c r="D270" s="258"/>
      <c r="E270" s="263"/>
    </row>
    <row r="271" spans="1:8" ht="36" customHeight="1">
      <c r="A271" s="366" t="s">
        <v>71</v>
      </c>
      <c r="B271" s="253" t="s">
        <v>72</v>
      </c>
      <c r="C271" s="262">
        <v>10526</v>
      </c>
      <c r="D271" s="262">
        <f>SUM(D272,D275,D286,D293,D301,D310,D326,D336,D346,D360)</f>
        <v>10140</v>
      </c>
      <c r="E271" s="263">
        <f t="shared" ref="E268:E277" si="24">(D271-C271)/C271</f>
        <v>-3.6999999999999998E-2</v>
      </c>
      <c r="H271" s="323"/>
    </row>
    <row r="272" spans="1:8" ht="36" customHeight="1">
      <c r="A272" s="366" t="s">
        <v>537</v>
      </c>
      <c r="B272" s="253" t="s">
        <v>538</v>
      </c>
      <c r="C272" s="262">
        <f>SUM(C273:C274)</f>
        <v>4</v>
      </c>
      <c r="D272" s="262">
        <f>SUM(D273:D274)</f>
        <v>16</v>
      </c>
      <c r="E272" s="263">
        <f t="shared" si="24"/>
        <v>3</v>
      </c>
    </row>
    <row r="273" spans="1:5" ht="36" customHeight="1">
      <c r="A273" s="367" t="s">
        <v>539</v>
      </c>
      <c r="B273" s="256" t="s">
        <v>540</v>
      </c>
      <c r="C273" s="424">
        <v>4</v>
      </c>
      <c r="D273" s="425">
        <v>16</v>
      </c>
      <c r="E273" s="263">
        <f t="shared" si="24"/>
        <v>3</v>
      </c>
    </row>
    <row r="274" spans="1:5" ht="36" customHeight="1">
      <c r="A274" s="367" t="s">
        <v>541</v>
      </c>
      <c r="B274" s="256" t="s">
        <v>542</v>
      </c>
      <c r="C274" s="258"/>
      <c r="D274" s="258"/>
      <c r="E274" s="263"/>
    </row>
    <row r="275" spans="1:5" ht="36" customHeight="1">
      <c r="A275" s="366" t="s">
        <v>543</v>
      </c>
      <c r="B275" s="253" t="s">
        <v>544</v>
      </c>
      <c r="C275" s="262">
        <f>SUM(C276:C285)</f>
        <v>9565</v>
      </c>
      <c r="D275" s="262">
        <f>SUM(D276:D285)</f>
        <v>9289</v>
      </c>
      <c r="E275" s="263">
        <f t="shared" si="24"/>
        <v>-2.9000000000000001E-2</v>
      </c>
    </row>
    <row r="276" spans="1:5" ht="36" customHeight="1">
      <c r="A276" s="367" t="s">
        <v>545</v>
      </c>
      <c r="B276" s="256" t="s">
        <v>128</v>
      </c>
      <c r="C276" s="425">
        <v>7971</v>
      </c>
      <c r="D276" s="425">
        <v>7862</v>
      </c>
      <c r="E276" s="263">
        <f t="shared" si="24"/>
        <v>-1.4E-2</v>
      </c>
    </row>
    <row r="277" spans="1:5" ht="36" customHeight="1">
      <c r="A277" s="367" t="s">
        <v>546</v>
      </c>
      <c r="B277" s="256" t="s">
        <v>130</v>
      </c>
      <c r="C277" s="258"/>
      <c r="D277" s="258"/>
      <c r="E277" s="263"/>
    </row>
    <row r="278" spans="1:5" ht="36" customHeight="1">
      <c r="A278" s="367" t="s">
        <v>547</v>
      </c>
      <c r="B278" s="256" t="s">
        <v>132</v>
      </c>
      <c r="C278" s="258">
        <v>0</v>
      </c>
      <c r="D278" s="258">
        <v>0</v>
      </c>
      <c r="E278" s="259" t="str">
        <f>IF(C278&gt;0,D278/C278-1,IF(C278&lt;0,-(D278/C278-1),""))</f>
        <v/>
      </c>
    </row>
    <row r="279" spans="1:5" ht="36" customHeight="1">
      <c r="A279" s="367" t="s">
        <v>548</v>
      </c>
      <c r="B279" s="256" t="s">
        <v>222</v>
      </c>
      <c r="C279" s="424"/>
      <c r="D279" s="425">
        <v>0</v>
      </c>
      <c r="E279" s="263"/>
    </row>
    <row r="280" spans="1:5" ht="36" customHeight="1">
      <c r="A280" s="367" t="s">
        <v>549</v>
      </c>
      <c r="B280" s="256" t="s">
        <v>550</v>
      </c>
      <c r="C280" s="425">
        <v>1594</v>
      </c>
      <c r="D280" s="425">
        <v>1427</v>
      </c>
      <c r="E280" s="263">
        <f t="shared" ref="E279:E287" si="25">(D280-C280)/C280</f>
        <v>-0.105</v>
      </c>
    </row>
    <row r="281" spans="1:5" ht="36" customHeight="1">
      <c r="A281" s="367" t="s">
        <v>551</v>
      </c>
      <c r="B281" s="256" t="s">
        <v>552</v>
      </c>
      <c r="C281" s="424"/>
      <c r="D281" s="425"/>
      <c r="E281" s="263"/>
    </row>
    <row r="282" spans="1:5" ht="36" customHeight="1">
      <c r="A282" s="367" t="s">
        <v>553</v>
      </c>
      <c r="B282" s="256" t="s">
        <v>554</v>
      </c>
      <c r="C282" s="258"/>
      <c r="D282" s="258"/>
      <c r="E282" s="263"/>
    </row>
    <row r="283" spans="1:5" ht="36" customHeight="1">
      <c r="A283" s="367" t="s">
        <v>555</v>
      </c>
      <c r="B283" s="256" t="s">
        <v>3169</v>
      </c>
      <c r="C283" s="258"/>
      <c r="D283" s="258"/>
      <c r="E283" s="263"/>
    </row>
    <row r="284" spans="1:5" ht="36" customHeight="1">
      <c r="A284" s="367" t="s">
        <v>556</v>
      </c>
      <c r="B284" s="256" t="s">
        <v>3064</v>
      </c>
      <c r="C284" s="258"/>
      <c r="D284" s="258"/>
      <c r="E284" s="263"/>
    </row>
    <row r="285" spans="1:5" ht="36" customHeight="1">
      <c r="A285" s="367" t="s">
        <v>557</v>
      </c>
      <c r="B285" s="256" t="s">
        <v>3073</v>
      </c>
      <c r="C285" s="424"/>
      <c r="D285" s="425">
        <v>0</v>
      </c>
      <c r="E285" s="263"/>
    </row>
    <row r="286" spans="1:5" ht="36" customHeight="1">
      <c r="A286" s="366" t="s">
        <v>558</v>
      </c>
      <c r="B286" s="253" t="s">
        <v>3072</v>
      </c>
      <c r="C286" s="262">
        <f>SUM(C287:C292)</f>
        <v>0</v>
      </c>
      <c r="D286" s="262">
        <f>SUM(D287:D292)</f>
        <v>0</v>
      </c>
      <c r="E286" s="263"/>
    </row>
    <row r="287" spans="1:5" ht="36" customHeight="1">
      <c r="A287" s="367" t="s">
        <v>559</v>
      </c>
      <c r="B287" s="256" t="s">
        <v>3063</v>
      </c>
      <c r="C287" s="258"/>
      <c r="D287" s="258"/>
      <c r="E287" s="263"/>
    </row>
    <row r="288" spans="1:5" ht="36" customHeight="1">
      <c r="A288" s="367" t="s">
        <v>560</v>
      </c>
      <c r="B288" s="256" t="s">
        <v>130</v>
      </c>
      <c r="C288" s="258">
        <v>0</v>
      </c>
      <c r="D288" s="258">
        <v>0</v>
      </c>
      <c r="E288" s="259" t="str">
        <f>IF(C288&gt;0,D288/C288-1,IF(C288&lt;0,-(D288/C288-1),""))</f>
        <v/>
      </c>
    </row>
    <row r="289" spans="1:5" ht="36" customHeight="1">
      <c r="A289" s="367" t="s">
        <v>561</v>
      </c>
      <c r="B289" s="256" t="s">
        <v>132</v>
      </c>
      <c r="C289" s="258">
        <v>0</v>
      </c>
      <c r="D289" s="258">
        <v>0</v>
      </c>
      <c r="E289" s="259" t="str">
        <f>IF(C289&gt;0,D289/C289-1,IF(C289&lt;0,-(D289/C289-1),""))</f>
        <v/>
      </c>
    </row>
    <row r="290" spans="1:5" ht="36" customHeight="1">
      <c r="A290" s="367" t="s">
        <v>562</v>
      </c>
      <c r="B290" s="256" t="s">
        <v>3071</v>
      </c>
      <c r="C290" s="258"/>
      <c r="D290" s="258"/>
      <c r="E290" s="263"/>
    </row>
    <row r="291" spans="1:5" ht="36" customHeight="1">
      <c r="A291" s="367" t="s">
        <v>563</v>
      </c>
      <c r="B291" s="256" t="s">
        <v>146</v>
      </c>
      <c r="C291" s="258"/>
      <c r="D291" s="258"/>
      <c r="E291" s="263"/>
    </row>
    <row r="292" spans="1:5" ht="36" customHeight="1">
      <c r="A292" s="367" t="s">
        <v>564</v>
      </c>
      <c r="B292" s="256" t="s">
        <v>565</v>
      </c>
      <c r="C292" s="258"/>
      <c r="D292" s="258"/>
      <c r="E292" s="263"/>
    </row>
    <row r="293" spans="1:5" ht="36" customHeight="1">
      <c r="A293" s="366" t="s">
        <v>566</v>
      </c>
      <c r="B293" s="253" t="s">
        <v>567</v>
      </c>
      <c r="C293" s="262">
        <f>SUM(C294:C297)</f>
        <v>0</v>
      </c>
      <c r="D293" s="262">
        <f>SUM(D294:D297)</f>
        <v>0</v>
      </c>
      <c r="E293" s="263"/>
    </row>
    <row r="294" spans="1:5" ht="36" customHeight="1">
      <c r="A294" s="367" t="s">
        <v>568</v>
      </c>
      <c r="B294" s="256" t="s">
        <v>128</v>
      </c>
      <c r="C294" s="258"/>
      <c r="D294" s="258"/>
      <c r="E294" s="263"/>
    </row>
    <row r="295" spans="1:5" ht="36" customHeight="1">
      <c r="A295" s="367">
        <v>2040402</v>
      </c>
      <c r="B295" s="256" t="s">
        <v>3057</v>
      </c>
      <c r="C295" s="258"/>
      <c r="D295" s="258"/>
      <c r="E295" s="263"/>
    </row>
    <row r="296" spans="1:5" ht="36" customHeight="1">
      <c r="A296" s="367" t="s">
        <v>569</v>
      </c>
      <c r="B296" s="256" t="s">
        <v>3058</v>
      </c>
      <c r="C296" s="258"/>
      <c r="D296" s="258"/>
      <c r="E296" s="263"/>
    </row>
    <row r="297" spans="1:5" ht="36" customHeight="1">
      <c r="A297" s="367" t="s">
        <v>570</v>
      </c>
      <c r="B297" s="256" t="s">
        <v>3059</v>
      </c>
      <c r="C297" s="258"/>
      <c r="D297" s="258"/>
      <c r="E297" s="263"/>
    </row>
    <row r="298" spans="1:5" ht="36" customHeight="1">
      <c r="A298" s="367" t="s">
        <v>571</v>
      </c>
      <c r="B298" s="256" t="s">
        <v>3060</v>
      </c>
      <c r="C298" s="258"/>
      <c r="D298" s="258"/>
      <c r="E298" s="263"/>
    </row>
    <row r="299" spans="1:5" ht="36" customHeight="1">
      <c r="A299" s="367" t="s">
        <v>572</v>
      </c>
      <c r="B299" s="256" t="s">
        <v>3064</v>
      </c>
      <c r="C299" s="258"/>
      <c r="D299" s="258"/>
      <c r="E299" s="263"/>
    </row>
    <row r="300" spans="1:5" ht="36" customHeight="1">
      <c r="A300" s="367" t="s">
        <v>573</v>
      </c>
      <c r="B300" s="256" t="s">
        <v>3061</v>
      </c>
      <c r="C300" s="258"/>
      <c r="D300" s="258"/>
      <c r="E300" s="263"/>
    </row>
    <row r="301" spans="1:5" ht="36" customHeight="1">
      <c r="A301" s="366" t="s">
        <v>574</v>
      </c>
      <c r="B301" s="253" t="s">
        <v>3062</v>
      </c>
      <c r="C301" s="262">
        <f>SUM(C302:C309)</f>
        <v>0</v>
      </c>
      <c r="D301" s="262">
        <f>SUM(D302:D309)</f>
        <v>0</v>
      </c>
      <c r="E301" s="263"/>
    </row>
    <row r="302" spans="1:5" ht="36" customHeight="1">
      <c r="A302" s="367">
        <v>2040501</v>
      </c>
      <c r="B302" s="256" t="s">
        <v>3063</v>
      </c>
      <c r="C302" s="258"/>
      <c r="D302" s="258"/>
      <c r="E302" s="263"/>
    </row>
    <row r="303" spans="1:5" ht="36" customHeight="1">
      <c r="A303" s="367" t="s">
        <v>575</v>
      </c>
      <c r="B303" s="256" t="s">
        <v>3057</v>
      </c>
      <c r="C303" s="258"/>
      <c r="D303" s="258"/>
      <c r="E303" s="263"/>
    </row>
    <row r="304" spans="1:5" ht="36" customHeight="1">
      <c r="A304" s="367" t="s">
        <v>576</v>
      </c>
      <c r="B304" s="256" t="s">
        <v>132</v>
      </c>
      <c r="C304" s="258">
        <v>0</v>
      </c>
      <c r="D304" s="258">
        <v>0</v>
      </c>
      <c r="E304" s="259" t="str">
        <f>IF(C304&gt;0,D304/C304-1,IF(C304&lt;0,-(D304/C304-1),""))</f>
        <v/>
      </c>
    </row>
    <row r="305" spans="1:5" ht="36" customHeight="1">
      <c r="A305" s="367" t="s">
        <v>577</v>
      </c>
      <c r="B305" s="256" t="s">
        <v>578</v>
      </c>
      <c r="C305" s="258"/>
      <c r="D305" s="258"/>
      <c r="E305" s="263"/>
    </row>
    <row r="306" spans="1:5" ht="36" customHeight="1">
      <c r="A306" s="367" t="s">
        <v>579</v>
      </c>
      <c r="B306" s="256" t="s">
        <v>580</v>
      </c>
      <c r="C306" s="258"/>
      <c r="D306" s="258"/>
      <c r="E306" s="263"/>
    </row>
    <row r="307" spans="1:5" ht="36" customHeight="1">
      <c r="A307" s="367" t="s">
        <v>581</v>
      </c>
      <c r="B307" s="256" t="s">
        <v>582</v>
      </c>
      <c r="C307" s="258"/>
      <c r="D307" s="258"/>
      <c r="E307" s="263"/>
    </row>
    <row r="308" spans="1:5" ht="36" customHeight="1">
      <c r="A308" s="367" t="s">
        <v>583</v>
      </c>
      <c r="B308" s="256" t="s">
        <v>146</v>
      </c>
      <c r="C308" s="258"/>
      <c r="D308" s="258"/>
      <c r="E308" s="263"/>
    </row>
    <row r="309" spans="1:5" ht="36" customHeight="1">
      <c r="A309" s="367" t="s">
        <v>584</v>
      </c>
      <c r="B309" s="256" t="s">
        <v>585</v>
      </c>
      <c r="C309" s="258"/>
      <c r="D309" s="258"/>
      <c r="E309" s="263"/>
    </row>
    <row r="310" spans="1:5" ht="36" customHeight="1">
      <c r="A310" s="366">
        <v>20406</v>
      </c>
      <c r="B310" s="253" t="s">
        <v>586</v>
      </c>
      <c r="C310" s="262">
        <f>SUM(C311:C325)</f>
        <v>957</v>
      </c>
      <c r="D310" s="262">
        <f>SUM(D311:D325)</f>
        <v>835</v>
      </c>
      <c r="E310" s="263">
        <f t="shared" ref="E305:E311" si="26">(D310-C310)/C310</f>
        <v>-0.127</v>
      </c>
    </row>
    <row r="311" spans="1:5" ht="36" customHeight="1">
      <c r="A311" s="367" t="s">
        <v>587</v>
      </c>
      <c r="B311" s="256" t="s">
        <v>128</v>
      </c>
      <c r="C311" s="425">
        <v>898</v>
      </c>
      <c r="D311" s="425">
        <v>835</v>
      </c>
      <c r="E311" s="263">
        <f t="shared" si="26"/>
        <v>-7.0000000000000007E-2</v>
      </c>
    </row>
    <row r="312" spans="1:5" ht="36" customHeight="1">
      <c r="A312" s="367" t="s">
        <v>588</v>
      </c>
      <c r="B312" s="256" t="s">
        <v>130</v>
      </c>
      <c r="C312" s="258">
        <v>0</v>
      </c>
      <c r="D312" s="258">
        <v>0</v>
      </c>
      <c r="E312" s="259" t="str">
        <f>IF(C312&gt;0,D312/C312-1,IF(C312&lt;0,-(D312/C312-1),""))</f>
        <v/>
      </c>
    </row>
    <row r="313" spans="1:5" ht="36" customHeight="1">
      <c r="A313" s="367" t="s">
        <v>589</v>
      </c>
      <c r="B313" s="256" t="s">
        <v>132</v>
      </c>
      <c r="C313" s="258">
        <v>0</v>
      </c>
      <c r="D313" s="258">
        <v>0</v>
      </c>
      <c r="E313" s="259" t="str">
        <f>IF(C313&gt;0,D313/C313-1,IF(C313&lt;0,-(D313/C313-1),""))</f>
        <v/>
      </c>
    </row>
    <row r="314" spans="1:5" ht="36" customHeight="1">
      <c r="A314" s="367" t="s">
        <v>590</v>
      </c>
      <c r="B314" s="256" t="s">
        <v>591</v>
      </c>
      <c r="C314" s="258"/>
      <c r="D314" s="258"/>
      <c r="E314" s="263"/>
    </row>
    <row r="315" spans="1:5" ht="36" customHeight="1">
      <c r="A315" s="367" t="s">
        <v>592</v>
      </c>
      <c r="B315" s="256" t="s">
        <v>593</v>
      </c>
      <c r="C315" s="258">
        <v>21</v>
      </c>
      <c r="D315" s="258"/>
      <c r="E315" s="263">
        <f t="shared" ref="E314:E318" si="27">(D315-C315)/C315</f>
        <v>-1</v>
      </c>
    </row>
    <row r="316" spans="1:5" ht="36" customHeight="1">
      <c r="A316" s="372" t="s">
        <v>594</v>
      </c>
      <c r="B316" s="256" t="s">
        <v>595</v>
      </c>
      <c r="C316" s="258"/>
      <c r="D316" s="258"/>
      <c r="E316" s="263"/>
    </row>
    <row r="317" spans="1:5" ht="36" customHeight="1">
      <c r="A317" s="372" t="s">
        <v>596</v>
      </c>
      <c r="B317" s="256" t="s">
        <v>597</v>
      </c>
      <c r="C317" s="424"/>
      <c r="D317" s="425">
        <v>0</v>
      </c>
      <c r="E317" s="263"/>
    </row>
    <row r="318" spans="1:5" ht="36" customHeight="1">
      <c r="A318" s="367" t="s">
        <v>598</v>
      </c>
      <c r="B318" s="256" t="s">
        <v>599</v>
      </c>
      <c r="C318" s="258"/>
      <c r="D318" s="258"/>
      <c r="E318" s="263"/>
    </row>
    <row r="319" spans="1:5" ht="36" customHeight="1">
      <c r="A319" s="367" t="s">
        <v>600</v>
      </c>
      <c r="B319" s="256" t="s">
        <v>601</v>
      </c>
      <c r="C319" s="258">
        <v>0</v>
      </c>
      <c r="D319" s="258">
        <v>0</v>
      </c>
      <c r="E319" s="259" t="str">
        <f>IF(C319&gt;0,D319/C319-1,IF(C319&lt;0,-(D319/C319-1),""))</f>
        <v/>
      </c>
    </row>
    <row r="320" spans="1:5" ht="36" customHeight="1">
      <c r="A320" s="367" t="s">
        <v>602</v>
      </c>
      <c r="B320" s="256" t="s">
        <v>3167</v>
      </c>
      <c r="C320" s="258"/>
      <c r="D320" s="258"/>
      <c r="E320" s="263"/>
    </row>
    <row r="321" spans="1:5" ht="36" customHeight="1">
      <c r="A321" s="367" t="s">
        <v>603</v>
      </c>
      <c r="B321" s="256" t="s">
        <v>604</v>
      </c>
      <c r="C321" s="258">
        <v>0</v>
      </c>
      <c r="D321" s="258">
        <v>0</v>
      </c>
      <c r="E321" s="259" t="str">
        <f>IF(C321&gt;0,D321/C321-1,IF(C321&lt;0,-(D321/C321-1),""))</f>
        <v/>
      </c>
    </row>
    <row r="322" spans="1:5" ht="36" customHeight="1">
      <c r="A322" s="367" t="s">
        <v>605</v>
      </c>
      <c r="B322" s="256" t="s">
        <v>3166</v>
      </c>
      <c r="C322" s="258">
        <v>10</v>
      </c>
      <c r="D322" s="258"/>
      <c r="E322" s="263">
        <f t="shared" ref="E322:E327" si="28">(D322-C322)/C322</f>
        <v>-1</v>
      </c>
    </row>
    <row r="323" spans="1:5" ht="36" customHeight="1">
      <c r="A323" s="367" t="s">
        <v>606</v>
      </c>
      <c r="B323" s="256" t="s">
        <v>3133</v>
      </c>
      <c r="C323" s="258"/>
      <c r="D323" s="258"/>
      <c r="E323" s="263"/>
    </row>
    <row r="324" spans="1:5" ht="36" customHeight="1">
      <c r="A324" s="367" t="s">
        <v>607</v>
      </c>
      <c r="B324" s="256" t="s">
        <v>3151</v>
      </c>
      <c r="C324" s="258"/>
      <c r="D324" s="258"/>
      <c r="E324" s="263"/>
    </row>
    <row r="325" spans="1:5" ht="36" customHeight="1">
      <c r="A325" s="367" t="s">
        <v>608</v>
      </c>
      <c r="B325" s="256" t="s">
        <v>3168</v>
      </c>
      <c r="C325" s="424">
        <v>28</v>
      </c>
      <c r="D325" s="258"/>
      <c r="E325" s="263">
        <f t="shared" si="28"/>
        <v>-1</v>
      </c>
    </row>
    <row r="326" spans="1:5" ht="36" customHeight="1">
      <c r="A326" s="366" t="s">
        <v>609</v>
      </c>
      <c r="B326" s="253" t="s">
        <v>610</v>
      </c>
      <c r="C326" s="262">
        <f>SUM(C327:C335)</f>
        <v>0</v>
      </c>
      <c r="D326" s="262">
        <f>SUM(D327:D335)</f>
        <v>0</v>
      </c>
      <c r="E326" s="263"/>
    </row>
    <row r="327" spans="1:5" ht="36" customHeight="1">
      <c r="A327" s="367" t="s">
        <v>611</v>
      </c>
      <c r="B327" s="256" t="s">
        <v>3063</v>
      </c>
      <c r="C327" s="258"/>
      <c r="D327" s="258"/>
      <c r="E327" s="263"/>
    </row>
    <row r="328" spans="1:5" ht="36" customHeight="1">
      <c r="A328" s="367" t="s">
        <v>612</v>
      </c>
      <c r="B328" s="256" t="s">
        <v>130</v>
      </c>
      <c r="C328" s="258">
        <v>0</v>
      </c>
      <c r="D328" s="258">
        <v>0</v>
      </c>
      <c r="E328" s="259" t="str">
        <f>IF(C328&gt;0,D328/C328-1,IF(C328&lt;0,-(D328/C328-1),""))</f>
        <v/>
      </c>
    </row>
    <row r="329" spans="1:5" ht="36" customHeight="1">
      <c r="A329" s="367" t="s">
        <v>613</v>
      </c>
      <c r="B329" s="256" t="s">
        <v>132</v>
      </c>
      <c r="C329" s="258">
        <v>0</v>
      </c>
      <c r="D329" s="258">
        <v>0</v>
      </c>
      <c r="E329" s="259" t="str">
        <f>IF(C329&gt;0,D329/C329-1,IF(C329&lt;0,-(D329/C329-1),""))</f>
        <v/>
      </c>
    </row>
    <row r="330" spans="1:5" ht="36" customHeight="1">
      <c r="A330" s="367" t="s">
        <v>614</v>
      </c>
      <c r="B330" s="256" t="s">
        <v>3066</v>
      </c>
      <c r="C330" s="258"/>
      <c r="D330" s="258"/>
      <c r="E330" s="263"/>
    </row>
    <row r="331" spans="1:5" ht="36" customHeight="1">
      <c r="A331" s="367" t="s">
        <v>615</v>
      </c>
      <c r="B331" s="256" t="s">
        <v>3067</v>
      </c>
      <c r="C331" s="258"/>
      <c r="D331" s="258"/>
      <c r="E331" s="263"/>
    </row>
    <row r="332" spans="1:5" ht="36" customHeight="1">
      <c r="A332" s="367" t="s">
        <v>616</v>
      </c>
      <c r="B332" s="256" t="s">
        <v>3068</v>
      </c>
      <c r="C332" s="258"/>
      <c r="D332" s="258"/>
      <c r="E332" s="263"/>
    </row>
    <row r="333" spans="1:5" ht="36" customHeight="1">
      <c r="A333" s="367" t="s">
        <v>617</v>
      </c>
      <c r="B333" s="256" t="s">
        <v>3069</v>
      </c>
      <c r="C333" s="258"/>
      <c r="D333" s="258"/>
      <c r="E333" s="263"/>
    </row>
    <row r="334" spans="1:5" ht="36" customHeight="1">
      <c r="A334" s="367" t="s">
        <v>618</v>
      </c>
      <c r="B334" s="256" t="s">
        <v>146</v>
      </c>
      <c r="C334" s="258">
        <v>0</v>
      </c>
      <c r="D334" s="258">
        <v>0</v>
      </c>
      <c r="E334" s="259" t="str">
        <f>IF(C334&gt;0,D334/C334-1,IF(C334&lt;0,-(D334/C334-1),""))</f>
        <v/>
      </c>
    </row>
    <row r="335" spans="1:5" ht="36" customHeight="1">
      <c r="A335" s="367" t="s">
        <v>619</v>
      </c>
      <c r="B335" s="256" t="s">
        <v>3070</v>
      </c>
      <c r="C335" s="258"/>
      <c r="D335" s="258"/>
      <c r="E335" s="263"/>
    </row>
    <row r="336" spans="1:5" ht="36" customHeight="1">
      <c r="A336" s="366" t="s">
        <v>620</v>
      </c>
      <c r="B336" s="253" t="s">
        <v>3065</v>
      </c>
      <c r="C336" s="262">
        <f>SUM(C337:C345)</f>
        <v>0</v>
      </c>
      <c r="D336" s="262">
        <f>SUM(D337:D345)</f>
        <v>0</v>
      </c>
      <c r="E336" s="263"/>
    </row>
    <row r="337" spans="1:5" ht="36" customHeight="1">
      <c r="A337" s="367" t="s">
        <v>621</v>
      </c>
      <c r="B337" s="256" t="s">
        <v>128</v>
      </c>
      <c r="C337" s="258"/>
      <c r="D337" s="258"/>
      <c r="E337" s="263"/>
    </row>
    <row r="338" spans="1:5" ht="36" customHeight="1">
      <c r="A338" s="367" t="s">
        <v>622</v>
      </c>
      <c r="B338" s="256" t="s">
        <v>130</v>
      </c>
      <c r="C338" s="258">
        <v>0</v>
      </c>
      <c r="D338" s="258">
        <v>0</v>
      </c>
      <c r="E338" s="259" t="str">
        <f>IF(C338&gt;0,D338/C338-1,IF(C338&lt;0,-(D338/C338-1),""))</f>
        <v/>
      </c>
    </row>
    <row r="339" spans="1:5" ht="36" customHeight="1">
      <c r="A339" s="367" t="s">
        <v>623</v>
      </c>
      <c r="B339" s="256" t="s">
        <v>132</v>
      </c>
      <c r="C339" s="258">
        <v>0</v>
      </c>
      <c r="D339" s="258">
        <v>0</v>
      </c>
      <c r="E339" s="259" t="str">
        <f>IF(C339&gt;0,D339/C339-1,IF(C339&lt;0,-(D339/C339-1),""))</f>
        <v/>
      </c>
    </row>
    <row r="340" spans="1:5" ht="36" customHeight="1">
      <c r="A340" s="367" t="s">
        <v>624</v>
      </c>
      <c r="B340" s="256" t="s">
        <v>625</v>
      </c>
      <c r="C340" s="258"/>
      <c r="D340" s="258"/>
      <c r="E340" s="263"/>
    </row>
    <row r="341" spans="1:5" ht="36" customHeight="1">
      <c r="A341" s="367" t="s">
        <v>626</v>
      </c>
      <c r="B341" s="256" t="s">
        <v>627</v>
      </c>
      <c r="C341" s="258"/>
      <c r="D341" s="258"/>
      <c r="E341" s="263"/>
    </row>
    <row r="342" spans="1:5" ht="36" customHeight="1">
      <c r="A342" s="367" t="s">
        <v>628</v>
      </c>
      <c r="B342" s="256" t="s">
        <v>629</v>
      </c>
      <c r="C342" s="258"/>
      <c r="D342" s="258"/>
      <c r="E342" s="263"/>
    </row>
    <row r="343" spans="1:5" ht="36" customHeight="1">
      <c r="A343" s="367" t="s">
        <v>630</v>
      </c>
      <c r="B343" s="256" t="s">
        <v>222</v>
      </c>
      <c r="C343" s="258"/>
      <c r="D343" s="258"/>
      <c r="E343" s="263"/>
    </row>
    <row r="344" spans="1:5" ht="36" customHeight="1">
      <c r="A344" s="367" t="s">
        <v>631</v>
      </c>
      <c r="B344" s="256" t="s">
        <v>146</v>
      </c>
      <c r="C344" s="258">
        <v>0</v>
      </c>
      <c r="D344" s="258">
        <v>0</v>
      </c>
      <c r="E344" s="259" t="str">
        <f>IF(C344&gt;0,D344/C344-1,IF(C344&lt;0,-(D344/C344-1),""))</f>
        <v/>
      </c>
    </row>
    <row r="345" spans="1:5" ht="36" customHeight="1">
      <c r="A345" s="367" t="s">
        <v>632</v>
      </c>
      <c r="B345" s="256" t="s">
        <v>633</v>
      </c>
      <c r="C345" s="258"/>
      <c r="D345" s="258"/>
      <c r="E345" s="263"/>
    </row>
    <row r="346" spans="1:5" ht="36" customHeight="1">
      <c r="A346" s="366" t="s">
        <v>634</v>
      </c>
      <c r="B346" s="253" t="s">
        <v>635</v>
      </c>
      <c r="C346" s="262">
        <f>SUM(C347:C352)</f>
        <v>0</v>
      </c>
      <c r="D346" s="262">
        <f>SUM(D347:D352)</f>
        <v>0</v>
      </c>
      <c r="E346" s="263"/>
    </row>
    <row r="347" spans="1:5" ht="36" customHeight="1">
      <c r="A347" s="367" t="s">
        <v>636</v>
      </c>
      <c r="B347" s="256" t="s">
        <v>128</v>
      </c>
      <c r="C347" s="258"/>
      <c r="D347" s="258"/>
      <c r="E347" s="263"/>
    </row>
    <row r="348" spans="1:5" ht="36" customHeight="1">
      <c r="A348" s="367" t="s">
        <v>637</v>
      </c>
      <c r="B348" s="256" t="s">
        <v>130</v>
      </c>
      <c r="C348" s="258">
        <v>0</v>
      </c>
      <c r="D348" s="258">
        <v>0</v>
      </c>
      <c r="E348" s="259" t="str">
        <f>IF(C348&gt;0,D348/C348-1,IF(C348&lt;0,-(D348/C348-1),""))</f>
        <v/>
      </c>
    </row>
    <row r="349" spans="1:5" ht="36" customHeight="1">
      <c r="A349" s="367" t="s">
        <v>638</v>
      </c>
      <c r="B349" s="256" t="s">
        <v>132</v>
      </c>
      <c r="C349" s="258">
        <v>0</v>
      </c>
      <c r="D349" s="258">
        <v>0</v>
      </c>
      <c r="E349" s="259" t="str">
        <f>IF(C349&gt;0,D349/C349-1,IF(C349&lt;0,-(D349/C349-1),""))</f>
        <v/>
      </c>
    </row>
    <row r="350" spans="1:5" ht="36" customHeight="1">
      <c r="A350" s="367" t="s">
        <v>639</v>
      </c>
      <c r="B350" s="256" t="s">
        <v>640</v>
      </c>
      <c r="C350" s="258">
        <v>0</v>
      </c>
      <c r="D350" s="258">
        <v>0</v>
      </c>
      <c r="E350" s="259" t="str">
        <f>IF(C350&gt;0,D350/C350-1,IF(C350&lt;0,-(D350/C350-1),""))</f>
        <v/>
      </c>
    </row>
    <row r="351" spans="1:5" ht="36" customHeight="1">
      <c r="A351" s="367" t="s">
        <v>641</v>
      </c>
      <c r="B351" s="256" t="s">
        <v>642</v>
      </c>
      <c r="C351" s="258">
        <v>0</v>
      </c>
      <c r="D351" s="258">
        <v>0</v>
      </c>
      <c r="E351" s="259" t="str">
        <f>IF(C351&gt;0,D351/C351-1,IF(C351&lt;0,-(D351/C351-1),""))</f>
        <v/>
      </c>
    </row>
    <row r="352" spans="1:5" ht="36" customHeight="1">
      <c r="A352" s="367" t="s">
        <v>643</v>
      </c>
      <c r="B352" s="256" t="s">
        <v>146</v>
      </c>
      <c r="C352" s="258"/>
      <c r="D352" s="258"/>
      <c r="E352" s="263"/>
    </row>
    <row r="353" spans="1:5" ht="36" customHeight="1">
      <c r="A353" s="367" t="s">
        <v>644</v>
      </c>
      <c r="B353" s="256" t="s">
        <v>645</v>
      </c>
      <c r="C353" s="258">
        <v>0</v>
      </c>
      <c r="D353" s="258">
        <v>0</v>
      </c>
      <c r="E353" s="259" t="str">
        <f t="shared" ref="E353:E359" si="29">IF(C353&gt;0,D353/C353-1,IF(C353&lt;0,-(D353/C353-1),""))</f>
        <v/>
      </c>
    </row>
    <row r="354" spans="1:5" ht="36" customHeight="1">
      <c r="A354" s="366" t="s">
        <v>646</v>
      </c>
      <c r="B354" s="253" t="s">
        <v>647</v>
      </c>
      <c r="C354" s="262">
        <f>SUM(C355:C359)</f>
        <v>0</v>
      </c>
      <c r="D354" s="262">
        <f>SUM(D355:D359)</f>
        <v>0</v>
      </c>
      <c r="E354" s="263" t="str">
        <f t="shared" si="29"/>
        <v/>
      </c>
    </row>
    <row r="355" spans="1:5" ht="36" customHeight="1">
      <c r="A355" s="367" t="s">
        <v>648</v>
      </c>
      <c r="B355" s="256" t="s">
        <v>128</v>
      </c>
      <c r="C355" s="258">
        <v>0</v>
      </c>
      <c r="D355" s="258">
        <v>0</v>
      </c>
      <c r="E355" s="259" t="str">
        <f t="shared" si="29"/>
        <v/>
      </c>
    </row>
    <row r="356" spans="1:5" ht="36" customHeight="1">
      <c r="A356" s="367" t="s">
        <v>649</v>
      </c>
      <c r="B356" s="256" t="s">
        <v>130</v>
      </c>
      <c r="C356" s="258">
        <v>0</v>
      </c>
      <c r="D356" s="258">
        <v>0</v>
      </c>
      <c r="E356" s="259" t="str">
        <f t="shared" si="29"/>
        <v/>
      </c>
    </row>
    <row r="357" spans="1:5" ht="36" customHeight="1">
      <c r="A357" s="367" t="s">
        <v>650</v>
      </c>
      <c r="B357" s="256" t="s">
        <v>222</v>
      </c>
      <c r="C357" s="258">
        <v>0</v>
      </c>
      <c r="D357" s="258">
        <v>0</v>
      </c>
      <c r="E357" s="259" t="str">
        <f t="shared" si="29"/>
        <v/>
      </c>
    </row>
    <row r="358" spans="1:5" ht="36" customHeight="1">
      <c r="A358" s="367" t="s">
        <v>651</v>
      </c>
      <c r="B358" s="256" t="s">
        <v>652</v>
      </c>
      <c r="C358" s="258">
        <v>0</v>
      </c>
      <c r="D358" s="258">
        <v>0</v>
      </c>
      <c r="E358" s="259" t="str">
        <f t="shared" si="29"/>
        <v/>
      </c>
    </row>
    <row r="359" spans="1:5" ht="36" customHeight="1">
      <c r="A359" s="367" t="s">
        <v>653</v>
      </c>
      <c r="B359" s="256" t="s">
        <v>654</v>
      </c>
      <c r="C359" s="258">
        <v>0</v>
      </c>
      <c r="D359" s="258">
        <v>0</v>
      </c>
      <c r="E359" s="259" t="str">
        <f t="shared" si="29"/>
        <v/>
      </c>
    </row>
    <row r="360" spans="1:5" ht="36" customHeight="1">
      <c r="A360" s="366" t="s">
        <v>655</v>
      </c>
      <c r="B360" s="253" t="s">
        <v>656</v>
      </c>
      <c r="C360" s="262">
        <f>SUM(C361:C362)</f>
        <v>27</v>
      </c>
      <c r="D360" s="262">
        <f>SUM(D361:D362)</f>
        <v>0</v>
      </c>
      <c r="E360" s="263">
        <f t="shared" ref="E360:E365" si="30">(D360-C360)/C360</f>
        <v>-1</v>
      </c>
    </row>
    <row r="361" spans="1:5" ht="36" customHeight="1">
      <c r="A361" s="367">
        <v>2049902</v>
      </c>
      <c r="B361" s="256" t="s">
        <v>657</v>
      </c>
      <c r="C361" s="258"/>
      <c r="D361" s="258"/>
      <c r="E361" s="263"/>
    </row>
    <row r="362" spans="1:5" ht="36" customHeight="1">
      <c r="A362" s="373" t="s">
        <v>658</v>
      </c>
      <c r="B362" s="256" t="s">
        <v>659</v>
      </c>
      <c r="C362" s="424">
        <v>27</v>
      </c>
      <c r="D362" s="258"/>
      <c r="E362" s="263">
        <f t="shared" si="30"/>
        <v>-1</v>
      </c>
    </row>
    <row r="363" spans="1:5" ht="36" customHeight="1">
      <c r="A363" s="366" t="s">
        <v>73</v>
      </c>
      <c r="B363" s="253" t="s">
        <v>74</v>
      </c>
      <c r="C363" s="262">
        <f>SUM(C364,C369,C378,C384,C390,C398,C402,C408,C415)</f>
        <v>59344</v>
      </c>
      <c r="D363" s="262">
        <f>SUM(D364,D369,D378,D384,D390,D398,D402,D408,D415)</f>
        <v>63247</v>
      </c>
      <c r="E363" s="263">
        <f t="shared" si="30"/>
        <v>6.6000000000000003E-2</v>
      </c>
    </row>
    <row r="364" spans="1:5" ht="36" customHeight="1">
      <c r="A364" s="366" t="s">
        <v>660</v>
      </c>
      <c r="B364" s="253" t="s">
        <v>661</v>
      </c>
      <c r="C364" s="262">
        <f>SUM(C365:C368)</f>
        <v>1078</v>
      </c>
      <c r="D364" s="262">
        <f>SUM(D365:D368)</f>
        <v>1019</v>
      </c>
      <c r="E364" s="263">
        <f t="shared" si="30"/>
        <v>-5.5E-2</v>
      </c>
    </row>
    <row r="365" spans="1:5" ht="36" customHeight="1">
      <c r="A365" s="367" t="s">
        <v>662</v>
      </c>
      <c r="B365" s="256" t="s">
        <v>128</v>
      </c>
      <c r="C365" s="425">
        <v>1078</v>
      </c>
      <c r="D365" s="425">
        <v>1019</v>
      </c>
      <c r="E365" s="263">
        <f t="shared" si="30"/>
        <v>-5.5E-2</v>
      </c>
    </row>
    <row r="366" spans="1:5" ht="36" customHeight="1">
      <c r="A366" s="367" t="s">
        <v>663</v>
      </c>
      <c r="B366" s="256" t="s">
        <v>130</v>
      </c>
      <c r="C366" s="258">
        <v>0</v>
      </c>
      <c r="D366" s="258">
        <v>0</v>
      </c>
      <c r="E366" s="259" t="str">
        <f>IF(C366&gt;0,D366/C366-1,IF(C366&lt;0,-(D366/C366-1),""))</f>
        <v/>
      </c>
    </row>
    <row r="367" spans="1:5" ht="36" customHeight="1">
      <c r="A367" s="367" t="s">
        <v>664</v>
      </c>
      <c r="B367" s="256" t="s">
        <v>132</v>
      </c>
      <c r="C367" s="258"/>
      <c r="D367" s="258"/>
      <c r="E367" s="263"/>
    </row>
    <row r="368" spans="1:5" ht="36" customHeight="1">
      <c r="A368" s="367" t="s">
        <v>665</v>
      </c>
      <c r="B368" s="256" t="s">
        <v>666</v>
      </c>
      <c r="C368" s="424"/>
      <c r="D368" s="425">
        <v>0</v>
      </c>
      <c r="E368" s="263"/>
    </row>
    <row r="369" spans="1:5" ht="36" customHeight="1">
      <c r="A369" s="366" t="s">
        <v>667</v>
      </c>
      <c r="B369" s="253" t="s">
        <v>668</v>
      </c>
      <c r="C369" s="262">
        <f>SUM(C370:C377)</f>
        <v>55674</v>
      </c>
      <c r="D369" s="262">
        <f>SUM(D370:D377)</f>
        <v>59529</v>
      </c>
      <c r="E369" s="263">
        <f t="shared" ref="E367:E374" si="31">(D369-C369)/C369</f>
        <v>6.9000000000000006E-2</v>
      </c>
    </row>
    <row r="370" spans="1:5" ht="36" customHeight="1">
      <c r="A370" s="367" t="s">
        <v>669</v>
      </c>
      <c r="B370" s="256" t="s">
        <v>670</v>
      </c>
      <c r="C370" s="425">
        <v>1094</v>
      </c>
      <c r="D370" s="425">
        <v>1510</v>
      </c>
      <c r="E370" s="263">
        <f t="shared" si="31"/>
        <v>0.38</v>
      </c>
    </row>
    <row r="371" spans="1:5" ht="36" customHeight="1">
      <c r="A371" s="367" t="s">
        <v>671</v>
      </c>
      <c r="B371" s="256" t="s">
        <v>672</v>
      </c>
      <c r="C371" s="425">
        <v>28396</v>
      </c>
      <c r="D371" s="425">
        <v>27675</v>
      </c>
      <c r="E371" s="263">
        <f t="shared" si="31"/>
        <v>-2.5000000000000001E-2</v>
      </c>
    </row>
    <row r="372" spans="1:5" ht="36" customHeight="1">
      <c r="A372" s="367" t="s">
        <v>673</v>
      </c>
      <c r="B372" s="256" t="s">
        <v>674</v>
      </c>
      <c r="C372" s="425">
        <v>17711</v>
      </c>
      <c r="D372" s="425">
        <v>17175</v>
      </c>
      <c r="E372" s="263">
        <f t="shared" si="31"/>
        <v>-0.03</v>
      </c>
    </row>
    <row r="373" spans="1:5" ht="36" customHeight="1">
      <c r="A373" s="367" t="s">
        <v>675</v>
      </c>
      <c r="B373" s="256" t="s">
        <v>676</v>
      </c>
      <c r="C373" s="425">
        <v>8473</v>
      </c>
      <c r="D373" s="425">
        <v>12579</v>
      </c>
      <c r="E373" s="263">
        <f t="shared" si="31"/>
        <v>0.48499999999999999</v>
      </c>
    </row>
    <row r="374" spans="1:5" ht="36" customHeight="1">
      <c r="A374" s="367" t="s">
        <v>677</v>
      </c>
      <c r="B374" s="256" t="s">
        <v>678</v>
      </c>
      <c r="C374" s="258"/>
      <c r="D374" s="258"/>
      <c r="E374" s="263"/>
    </row>
    <row r="375" spans="1:5" ht="36" customHeight="1">
      <c r="A375" s="367" t="s">
        <v>679</v>
      </c>
      <c r="B375" s="256" t="s">
        <v>680</v>
      </c>
      <c r="C375" s="258">
        <v>0</v>
      </c>
      <c r="D375" s="258">
        <v>0</v>
      </c>
      <c r="E375" s="259" t="str">
        <f>IF(C375&gt;0,D375/C375-1,IF(C375&lt;0,-(D375/C375-1),""))</f>
        <v/>
      </c>
    </row>
    <row r="376" spans="1:5" ht="36" customHeight="1">
      <c r="A376" s="367" t="s">
        <v>681</v>
      </c>
      <c r="B376" s="256" t="s">
        <v>682</v>
      </c>
      <c r="C376" s="258">
        <v>0</v>
      </c>
      <c r="D376" s="258">
        <v>0</v>
      </c>
      <c r="E376" s="259" t="str">
        <f>IF(C376&gt;0,D376/C376-1,IF(C376&lt;0,-(D376/C376-1),""))</f>
        <v/>
      </c>
    </row>
    <row r="377" spans="1:5" ht="36" customHeight="1">
      <c r="A377" s="367" t="s">
        <v>683</v>
      </c>
      <c r="B377" s="256" t="s">
        <v>684</v>
      </c>
      <c r="C377" s="424"/>
      <c r="D377" s="425">
        <v>590</v>
      </c>
      <c r="E377" s="263"/>
    </row>
    <row r="378" spans="1:5" ht="36" customHeight="1">
      <c r="A378" s="366" t="s">
        <v>685</v>
      </c>
      <c r="B378" s="253" t="s">
        <v>686</v>
      </c>
      <c r="C378" s="262">
        <f>SUM(C380:C383)</f>
        <v>1620</v>
      </c>
      <c r="D378" s="262">
        <f>SUM(D380:D383)</f>
        <v>2019</v>
      </c>
      <c r="E378" s="263">
        <f t="shared" ref="E378" si="32">(D378-C378)/C378</f>
        <v>0.246</v>
      </c>
    </row>
    <row r="379" spans="1:5" ht="36" customHeight="1">
      <c r="A379" s="367" t="s">
        <v>687</v>
      </c>
      <c r="B379" s="256" t="s">
        <v>688</v>
      </c>
      <c r="C379" s="258">
        <v>0</v>
      </c>
      <c r="D379" s="258">
        <v>0</v>
      </c>
      <c r="E379" s="259" t="str">
        <f>IF(C379&gt;0,D379/C379-1,IF(C379&lt;0,-(D379/C379-1),""))</f>
        <v/>
      </c>
    </row>
    <row r="380" spans="1:5" ht="36" customHeight="1">
      <c r="A380" s="367" t="s">
        <v>689</v>
      </c>
      <c r="B380" s="256" t="s">
        <v>690</v>
      </c>
      <c r="C380" s="425">
        <v>1620</v>
      </c>
      <c r="D380" s="425">
        <v>2019</v>
      </c>
      <c r="E380" s="263">
        <f t="shared" ref="E380:E384" si="33">(D380-C380)/C380</f>
        <v>0.246</v>
      </c>
    </row>
    <row r="381" spans="1:5" ht="36" customHeight="1">
      <c r="A381" s="367" t="s">
        <v>691</v>
      </c>
      <c r="B381" s="256" t="s">
        <v>692</v>
      </c>
      <c r="C381" s="258"/>
      <c r="D381" s="258"/>
      <c r="E381" s="263"/>
    </row>
    <row r="382" spans="1:5" ht="36" customHeight="1">
      <c r="A382" s="367" t="s">
        <v>693</v>
      </c>
      <c r="B382" s="256" t="s">
        <v>694</v>
      </c>
      <c r="C382" s="258"/>
      <c r="D382" s="258"/>
      <c r="E382" s="263"/>
    </row>
    <row r="383" spans="1:5" ht="36" customHeight="1">
      <c r="A383" s="367" t="s">
        <v>695</v>
      </c>
      <c r="B383" s="256" t="s">
        <v>696</v>
      </c>
      <c r="C383" s="258"/>
      <c r="D383" s="258"/>
      <c r="E383" s="263"/>
    </row>
    <row r="384" spans="1:5" ht="36" customHeight="1">
      <c r="A384" s="366" t="s">
        <v>697</v>
      </c>
      <c r="B384" s="253" t="s">
        <v>698</v>
      </c>
      <c r="C384" s="262"/>
      <c r="D384" s="262"/>
      <c r="E384" s="263"/>
    </row>
    <row r="385" spans="1:5" ht="36" customHeight="1">
      <c r="A385" s="367" t="s">
        <v>699</v>
      </c>
      <c r="B385" s="256" t="s">
        <v>700</v>
      </c>
      <c r="C385" s="258">
        <v>0</v>
      </c>
      <c r="D385" s="258">
        <v>0</v>
      </c>
      <c r="E385" s="259" t="str">
        <f>IF(C385&gt;0,D385/C385-1,IF(C385&lt;0,-(D385/C385-1),""))</f>
        <v/>
      </c>
    </row>
    <row r="386" spans="1:5" ht="36" customHeight="1">
      <c r="A386" s="367" t="s">
        <v>701</v>
      </c>
      <c r="B386" s="256" t="s">
        <v>702</v>
      </c>
      <c r="C386" s="258"/>
      <c r="D386" s="258"/>
      <c r="E386" s="263"/>
    </row>
    <row r="387" spans="1:5" ht="36" customHeight="1">
      <c r="A387" s="367" t="s">
        <v>703</v>
      </c>
      <c r="B387" s="256" t="s">
        <v>704</v>
      </c>
      <c r="C387" s="258">
        <v>0</v>
      </c>
      <c r="D387" s="258">
        <v>0</v>
      </c>
      <c r="E387" s="259" t="str">
        <f>IF(C387&gt;0,D387/C387-1,IF(C387&lt;0,-(D387/C387-1),""))</f>
        <v/>
      </c>
    </row>
    <row r="388" spans="1:5" ht="36" customHeight="1">
      <c r="A388" s="367" t="s">
        <v>705</v>
      </c>
      <c r="B388" s="256" t="s">
        <v>706</v>
      </c>
      <c r="C388" s="258">
        <v>0</v>
      </c>
      <c r="D388" s="258">
        <v>0</v>
      </c>
      <c r="E388" s="259" t="str">
        <f>IF(C388&gt;0,D388/C388-1,IF(C388&lt;0,-(D388/C388-1),""))</f>
        <v/>
      </c>
    </row>
    <row r="389" spans="1:5" ht="36" customHeight="1">
      <c r="A389" s="367" t="s">
        <v>707</v>
      </c>
      <c r="B389" s="256" t="s">
        <v>708</v>
      </c>
      <c r="C389" s="258">
        <v>0</v>
      </c>
      <c r="D389" s="258">
        <v>0</v>
      </c>
      <c r="E389" s="259" t="str">
        <f>IF(C389&gt;0,D389/C389-1,IF(C389&lt;0,-(D389/C389-1),""))</f>
        <v/>
      </c>
    </row>
    <row r="390" spans="1:5" ht="36" customHeight="1">
      <c r="A390" s="366" t="s">
        <v>709</v>
      </c>
      <c r="B390" s="253" t="s">
        <v>710</v>
      </c>
      <c r="C390" s="262"/>
      <c r="D390" s="262"/>
      <c r="E390" s="263"/>
    </row>
    <row r="391" spans="1:5" ht="36" customHeight="1">
      <c r="A391" s="367" t="s">
        <v>711</v>
      </c>
      <c r="B391" s="256" t="s">
        <v>712</v>
      </c>
      <c r="C391" s="258"/>
      <c r="D391" s="258"/>
      <c r="E391" s="263"/>
    </row>
    <row r="392" spans="1:5" ht="36" customHeight="1">
      <c r="A392" s="367" t="s">
        <v>713</v>
      </c>
      <c r="B392" s="256" t="s">
        <v>714</v>
      </c>
      <c r="C392" s="258">
        <v>0</v>
      </c>
      <c r="D392" s="258">
        <v>0</v>
      </c>
      <c r="E392" s="259" t="str">
        <f t="shared" ref="E392:E397" si="34">IF(C392&gt;0,D392/C392-1,IF(C392&lt;0,-(D392/C392-1),""))</f>
        <v/>
      </c>
    </row>
    <row r="393" spans="1:5" ht="36" customHeight="1">
      <c r="A393" s="367" t="s">
        <v>715</v>
      </c>
      <c r="B393" s="256" t="s">
        <v>716</v>
      </c>
      <c r="C393" s="258">
        <v>0</v>
      </c>
      <c r="D393" s="258">
        <v>0</v>
      </c>
      <c r="E393" s="259" t="str">
        <f t="shared" si="34"/>
        <v/>
      </c>
    </row>
    <row r="394" spans="1:5" ht="36" customHeight="1">
      <c r="A394" s="366" t="s">
        <v>717</v>
      </c>
      <c r="B394" s="253" t="s">
        <v>718</v>
      </c>
      <c r="C394" s="262">
        <f>SUM(C395:C397)</f>
        <v>0</v>
      </c>
      <c r="D394" s="262">
        <f>SUM(D395:D397)</f>
        <v>0</v>
      </c>
      <c r="E394" s="263" t="str">
        <f t="shared" si="34"/>
        <v/>
      </c>
    </row>
    <row r="395" spans="1:5" ht="36" customHeight="1">
      <c r="A395" s="367" t="s">
        <v>719</v>
      </c>
      <c r="B395" s="256" t="s">
        <v>720</v>
      </c>
      <c r="C395" s="258">
        <v>0</v>
      </c>
      <c r="D395" s="258">
        <v>0</v>
      </c>
      <c r="E395" s="259" t="str">
        <f t="shared" si="34"/>
        <v/>
      </c>
    </row>
    <row r="396" spans="1:5" ht="36" customHeight="1">
      <c r="A396" s="367" t="s">
        <v>721</v>
      </c>
      <c r="B396" s="256" t="s">
        <v>722</v>
      </c>
      <c r="C396" s="258">
        <v>0</v>
      </c>
      <c r="D396" s="258">
        <v>0</v>
      </c>
      <c r="E396" s="259" t="str">
        <f t="shared" si="34"/>
        <v/>
      </c>
    </row>
    <row r="397" spans="1:5" ht="36" customHeight="1">
      <c r="A397" s="367" t="s">
        <v>723</v>
      </c>
      <c r="B397" s="256" t="s">
        <v>724</v>
      </c>
      <c r="C397" s="258">
        <v>0</v>
      </c>
      <c r="D397" s="258">
        <v>0</v>
      </c>
      <c r="E397" s="259" t="str">
        <f t="shared" si="34"/>
        <v/>
      </c>
    </row>
    <row r="398" spans="1:5" ht="36" customHeight="1">
      <c r="A398" s="366" t="s">
        <v>725</v>
      </c>
      <c r="B398" s="253" t="s">
        <v>726</v>
      </c>
      <c r="C398" s="262">
        <f>SUM(C399)</f>
        <v>0</v>
      </c>
      <c r="D398" s="262">
        <f>SUM(D399)</f>
        <v>78</v>
      </c>
      <c r="E398" s="263"/>
    </row>
    <row r="399" spans="1:5" ht="36" customHeight="1">
      <c r="A399" s="367" t="s">
        <v>727</v>
      </c>
      <c r="B399" s="256" t="s">
        <v>728</v>
      </c>
      <c r="C399" s="424"/>
      <c r="D399" s="425">
        <v>78</v>
      </c>
      <c r="E399" s="263"/>
    </row>
    <row r="400" spans="1:5" ht="36" customHeight="1">
      <c r="A400" s="367" t="s">
        <v>729</v>
      </c>
      <c r="B400" s="256" t="s">
        <v>730</v>
      </c>
      <c r="C400" s="258">
        <v>0</v>
      </c>
      <c r="D400" s="258">
        <v>0</v>
      </c>
      <c r="E400" s="259" t="str">
        <f>IF(C400&gt;0,D400/C400-1,IF(C400&lt;0,-(D400/C400-1),""))</f>
        <v/>
      </c>
    </row>
    <row r="401" spans="1:5" ht="36" customHeight="1">
      <c r="A401" s="367" t="s">
        <v>731</v>
      </c>
      <c r="B401" s="256" t="s">
        <v>732</v>
      </c>
      <c r="C401" s="258">
        <v>0</v>
      </c>
      <c r="D401" s="258">
        <v>0</v>
      </c>
      <c r="E401" s="259" t="str">
        <f>IF(C401&gt;0,D401/C401-1,IF(C401&lt;0,-(D401/C401-1),""))</f>
        <v/>
      </c>
    </row>
    <row r="402" spans="1:5" ht="36" customHeight="1">
      <c r="A402" s="366" t="s">
        <v>733</v>
      </c>
      <c r="B402" s="253" t="s">
        <v>734</v>
      </c>
      <c r="C402" s="262">
        <f>SUM(C403:C405)</f>
        <v>572</v>
      </c>
      <c r="D402" s="262">
        <f>SUM(D403:D405)</f>
        <v>602</v>
      </c>
      <c r="E402" s="263">
        <f t="shared" ref="E402:E405" si="35">(D402-C402)/C402</f>
        <v>5.1999999999999998E-2</v>
      </c>
    </row>
    <row r="403" spans="1:5" ht="36" customHeight="1">
      <c r="A403" s="367" t="s">
        <v>735</v>
      </c>
      <c r="B403" s="256" t="s">
        <v>736</v>
      </c>
      <c r="C403" s="425">
        <v>281</v>
      </c>
      <c r="D403" s="425">
        <v>308</v>
      </c>
      <c r="E403" s="263">
        <f t="shared" si="35"/>
        <v>9.6000000000000002E-2</v>
      </c>
    </row>
    <row r="404" spans="1:5" ht="36" customHeight="1">
      <c r="A404" s="367" t="s">
        <v>737</v>
      </c>
      <c r="B404" s="256" t="s">
        <v>738</v>
      </c>
      <c r="C404" s="425">
        <v>291</v>
      </c>
      <c r="D404" s="425">
        <v>294</v>
      </c>
      <c r="E404" s="263">
        <f t="shared" si="35"/>
        <v>0.01</v>
      </c>
    </row>
    <row r="405" spans="1:5" ht="36" customHeight="1">
      <c r="A405" s="367" t="s">
        <v>739</v>
      </c>
      <c r="B405" s="256" t="s">
        <v>740</v>
      </c>
      <c r="C405" s="258"/>
      <c r="D405" s="258"/>
      <c r="E405" s="263"/>
    </row>
    <row r="406" spans="1:5" ht="36" customHeight="1">
      <c r="A406" s="367" t="s">
        <v>741</v>
      </c>
      <c r="B406" s="256" t="s">
        <v>742</v>
      </c>
      <c r="C406" s="258">
        <v>0</v>
      </c>
      <c r="D406" s="258">
        <v>0</v>
      </c>
      <c r="E406" s="259" t="str">
        <f>IF(C406&gt;0,D406/C406-1,IF(C406&lt;0,-(D406/C406-1),""))</f>
        <v/>
      </c>
    </row>
    <row r="407" spans="1:5" ht="36" customHeight="1">
      <c r="A407" s="367" t="s">
        <v>743</v>
      </c>
      <c r="B407" s="256" t="s">
        <v>744</v>
      </c>
      <c r="C407" s="258">
        <v>0</v>
      </c>
      <c r="D407" s="258">
        <v>0</v>
      </c>
      <c r="E407" s="259" t="str">
        <f>IF(C407&gt;0,D407/C407-1,IF(C407&lt;0,-(D407/C407-1),""))</f>
        <v/>
      </c>
    </row>
    <row r="408" spans="1:5" ht="36" customHeight="1">
      <c r="A408" s="366" t="s">
        <v>745</v>
      </c>
      <c r="B408" s="253" t="s">
        <v>746</v>
      </c>
      <c r="C408" s="262">
        <f>SUM(C414)</f>
        <v>0</v>
      </c>
      <c r="D408" s="262">
        <f>SUM(D414)</f>
        <v>0</v>
      </c>
      <c r="E408" s="263"/>
    </row>
    <row r="409" spans="1:5" s="359" customFormat="1" ht="36" customHeight="1">
      <c r="A409" s="367" t="s">
        <v>747</v>
      </c>
      <c r="B409" s="256" t="s">
        <v>748</v>
      </c>
      <c r="C409" s="258">
        <v>0</v>
      </c>
      <c r="D409" s="258">
        <v>0</v>
      </c>
      <c r="E409" s="259" t="str">
        <f>IF(C409&gt;0,D409/C409-1,IF(C409&lt;0,-(D409/C409-1),""))</f>
        <v/>
      </c>
    </row>
    <row r="410" spans="1:5" ht="36" customHeight="1">
      <c r="A410" s="367" t="s">
        <v>749</v>
      </c>
      <c r="B410" s="256" t="s">
        <v>750</v>
      </c>
      <c r="C410" s="258">
        <v>0</v>
      </c>
      <c r="D410" s="258">
        <v>0</v>
      </c>
      <c r="E410" s="259" t="str">
        <f>IF(C410&gt;0,D410/C410-1,IF(C410&lt;0,-(D410/C410-1),""))</f>
        <v/>
      </c>
    </row>
    <row r="411" spans="1:5" ht="36" customHeight="1">
      <c r="A411" s="367" t="s">
        <v>751</v>
      </c>
      <c r="B411" s="256" t="s">
        <v>752</v>
      </c>
      <c r="C411" s="258">
        <v>0</v>
      </c>
      <c r="D411" s="258">
        <v>0</v>
      </c>
      <c r="E411" s="259" t="str">
        <f>IF(C411&gt;0,D411/C411-1,IF(C411&lt;0,-(D411/C411-1),""))</f>
        <v/>
      </c>
    </row>
    <row r="412" spans="1:5" s="359" customFormat="1" ht="36" customHeight="1">
      <c r="A412" s="367" t="s">
        <v>753</v>
      </c>
      <c r="B412" s="256" t="s">
        <v>754</v>
      </c>
      <c r="C412" s="258">
        <v>0</v>
      </c>
      <c r="D412" s="258">
        <v>0</v>
      </c>
      <c r="E412" s="259" t="str">
        <f>IF(C412&gt;0,D412/C412-1,IF(C412&lt;0,-(D412/C412-1),""))</f>
        <v/>
      </c>
    </row>
    <row r="413" spans="1:5" ht="36" customHeight="1">
      <c r="A413" s="367" t="s">
        <v>755</v>
      </c>
      <c r="B413" s="256" t="s">
        <v>756</v>
      </c>
      <c r="C413" s="258">
        <v>0</v>
      </c>
      <c r="D413" s="258">
        <v>0</v>
      </c>
      <c r="E413" s="259" t="str">
        <f>IF(C413&gt;0,D413/C413-1,IF(C413&lt;0,-(D413/C413-1),""))</f>
        <v/>
      </c>
    </row>
    <row r="414" spans="1:5" ht="36" customHeight="1">
      <c r="A414" s="367" t="s">
        <v>757</v>
      </c>
      <c r="B414" s="256" t="s">
        <v>758</v>
      </c>
      <c r="C414" s="424"/>
      <c r="D414" s="425">
        <v>0</v>
      </c>
      <c r="E414" s="263"/>
    </row>
    <row r="415" spans="1:5" ht="36" customHeight="1">
      <c r="A415" s="366" t="s">
        <v>759</v>
      </c>
      <c r="B415" s="253" t="s">
        <v>760</v>
      </c>
      <c r="C415" s="262">
        <f>SUM(C416)</f>
        <v>400</v>
      </c>
      <c r="D415" s="262">
        <f>SUM(D416)</f>
        <v>0</v>
      </c>
      <c r="E415" s="263">
        <f t="shared" ref="E414:E419" si="36">(D415-C415)/C415</f>
        <v>-1</v>
      </c>
    </row>
    <row r="416" spans="1:5" ht="36" customHeight="1">
      <c r="A416" s="256">
        <v>2059999</v>
      </c>
      <c r="B416" s="256" t="s">
        <v>761</v>
      </c>
      <c r="C416" s="424">
        <v>400</v>
      </c>
      <c r="D416" s="425">
        <v>0</v>
      </c>
      <c r="E416" s="263">
        <f t="shared" si="36"/>
        <v>-1</v>
      </c>
    </row>
    <row r="417" spans="1:5" ht="36" customHeight="1">
      <c r="A417" s="366" t="s">
        <v>75</v>
      </c>
      <c r="B417" s="253" t="s">
        <v>76</v>
      </c>
      <c r="C417" s="262">
        <f>SUM(C418,C423,C432,C438,C443,C448,C453,C460,C464,C468)</f>
        <v>581</v>
      </c>
      <c r="D417" s="262">
        <f>SUM(D418,D423,D432,D438,D443,D448,D453,D460,D464,D468)</f>
        <v>530</v>
      </c>
      <c r="E417" s="263">
        <f t="shared" si="36"/>
        <v>-8.7999999999999995E-2</v>
      </c>
    </row>
    <row r="418" spans="1:5" ht="36" customHeight="1">
      <c r="A418" s="366" t="s">
        <v>762</v>
      </c>
      <c r="B418" s="253" t="s">
        <v>763</v>
      </c>
      <c r="C418" s="262">
        <f>SUM(C419:C422)</f>
        <v>410</v>
      </c>
      <c r="D418" s="262">
        <f>SUM(D419:D422)</f>
        <v>411</v>
      </c>
      <c r="E418" s="263">
        <f t="shared" si="36"/>
        <v>2E-3</v>
      </c>
    </row>
    <row r="419" spans="1:5" ht="36" customHeight="1">
      <c r="A419" s="367" t="s">
        <v>764</v>
      </c>
      <c r="B419" s="256" t="s">
        <v>128</v>
      </c>
      <c r="C419" s="425">
        <v>410</v>
      </c>
      <c r="D419" s="425">
        <v>411</v>
      </c>
      <c r="E419" s="263">
        <f t="shared" si="36"/>
        <v>2E-3</v>
      </c>
    </row>
    <row r="420" spans="1:5" ht="36" customHeight="1">
      <c r="A420" s="367" t="s">
        <v>765</v>
      </c>
      <c r="B420" s="256" t="s">
        <v>130</v>
      </c>
      <c r="C420" s="258">
        <v>0</v>
      </c>
      <c r="D420" s="258">
        <v>0</v>
      </c>
      <c r="E420" s="259" t="str">
        <f>IF(C420&gt;0,D420/C420-1,IF(C420&lt;0,-(D420/C420-1),""))</f>
        <v/>
      </c>
    </row>
    <row r="421" spans="1:5" ht="36" customHeight="1">
      <c r="A421" s="367" t="s">
        <v>766</v>
      </c>
      <c r="B421" s="256" t="s">
        <v>132</v>
      </c>
      <c r="C421" s="258"/>
      <c r="D421" s="258"/>
      <c r="E421" s="263"/>
    </row>
    <row r="422" spans="1:5" ht="36" customHeight="1">
      <c r="A422" s="367" t="s">
        <v>767</v>
      </c>
      <c r="B422" s="256" t="s">
        <v>768</v>
      </c>
      <c r="C422" s="424"/>
      <c r="D422" s="425">
        <v>0</v>
      </c>
      <c r="E422" s="263"/>
    </row>
    <row r="423" spans="1:5" ht="36" customHeight="1">
      <c r="A423" s="366" t="s">
        <v>769</v>
      </c>
      <c r="B423" s="253" t="s">
        <v>770</v>
      </c>
      <c r="C423" s="262">
        <f>SUM(C424:C431)</f>
        <v>0</v>
      </c>
      <c r="D423" s="262">
        <f>SUM(D424:D431)</f>
        <v>0</v>
      </c>
      <c r="E423" s="263"/>
    </row>
    <row r="424" spans="1:5" ht="36" customHeight="1">
      <c r="A424" s="367" t="s">
        <v>771</v>
      </c>
      <c r="B424" s="256" t="s">
        <v>772</v>
      </c>
      <c r="C424" s="258"/>
      <c r="D424" s="258"/>
      <c r="E424" s="263"/>
    </row>
    <row r="425" spans="1:5" ht="36" customHeight="1">
      <c r="A425" s="367" t="s">
        <v>773</v>
      </c>
      <c r="B425" s="256" t="s">
        <v>774</v>
      </c>
      <c r="C425" s="258">
        <v>0</v>
      </c>
      <c r="D425" s="258">
        <v>0</v>
      </c>
      <c r="E425" s="259" t="str">
        <f>IF(C425&gt;0,D425/C425-1,IF(C425&lt;0,-(D425/C425-1),""))</f>
        <v/>
      </c>
    </row>
    <row r="426" spans="1:5" ht="36" customHeight="1">
      <c r="A426" s="367" t="s">
        <v>775</v>
      </c>
      <c r="B426" s="256" t="s">
        <v>776</v>
      </c>
      <c r="C426" s="258">
        <v>0</v>
      </c>
      <c r="D426" s="258">
        <v>0</v>
      </c>
      <c r="E426" s="259" t="str">
        <f>IF(C426&gt;0,D426/C426-1,IF(C426&lt;0,-(D426/C426-1),""))</f>
        <v/>
      </c>
    </row>
    <row r="427" spans="1:5" ht="36" customHeight="1">
      <c r="A427" s="367" t="s">
        <v>777</v>
      </c>
      <c r="B427" s="256" t="s">
        <v>778</v>
      </c>
      <c r="C427" s="258">
        <v>0</v>
      </c>
      <c r="D427" s="258">
        <v>0</v>
      </c>
      <c r="E427" s="259" t="str">
        <f>IF(C427&gt;0,D427/C427-1,IF(C427&lt;0,-(D427/C427-1),""))</f>
        <v/>
      </c>
    </row>
    <row r="428" spans="1:5" ht="36" customHeight="1">
      <c r="A428" s="367" t="s">
        <v>779</v>
      </c>
      <c r="B428" s="256" t="s">
        <v>3074</v>
      </c>
      <c r="C428" s="258"/>
      <c r="D428" s="258"/>
      <c r="E428" s="263"/>
    </row>
    <row r="429" spans="1:5" ht="36" customHeight="1">
      <c r="A429" s="367" t="s">
        <v>780</v>
      </c>
      <c r="B429" s="256" t="s">
        <v>781</v>
      </c>
      <c r="C429" s="258">
        <v>0</v>
      </c>
      <c r="D429" s="258">
        <v>0</v>
      </c>
      <c r="E429" s="259" t="str">
        <f>IF(C429&gt;0,D429/C429-1,IF(C429&lt;0,-(D429/C429-1),""))</f>
        <v/>
      </c>
    </row>
    <row r="430" spans="1:5" ht="36" customHeight="1">
      <c r="A430" s="369">
        <v>2060208</v>
      </c>
      <c r="B430" s="374" t="s">
        <v>782</v>
      </c>
      <c r="C430" s="258">
        <v>0</v>
      </c>
      <c r="D430" s="258">
        <v>0</v>
      </c>
      <c r="E430" s="259" t="str">
        <f>IF(C430&gt;0,D430/C430-1,IF(C430&lt;0,-(D430/C430-1),""))</f>
        <v/>
      </c>
    </row>
    <row r="431" spans="1:5" ht="36" customHeight="1">
      <c r="A431" s="367">
        <v>2060299</v>
      </c>
      <c r="B431" s="256" t="s">
        <v>3075</v>
      </c>
      <c r="C431" s="258"/>
      <c r="D431" s="258"/>
      <c r="E431" s="263"/>
    </row>
    <row r="432" spans="1:5" ht="36" customHeight="1">
      <c r="A432" s="366" t="s">
        <v>783</v>
      </c>
      <c r="B432" s="253" t="s">
        <v>3076</v>
      </c>
      <c r="C432" s="262">
        <f>SUM(C433:C434)</f>
        <v>0</v>
      </c>
      <c r="D432" s="262">
        <f>SUM(D433:D434)</f>
        <v>0</v>
      </c>
      <c r="E432" s="263"/>
    </row>
    <row r="433" spans="1:5" ht="36" customHeight="1">
      <c r="A433" s="367" t="s">
        <v>784</v>
      </c>
      <c r="B433" s="256" t="s">
        <v>772</v>
      </c>
      <c r="C433" s="258"/>
      <c r="D433" s="258"/>
      <c r="E433" s="263"/>
    </row>
    <row r="434" spans="1:5" ht="36" customHeight="1">
      <c r="A434" s="367" t="s">
        <v>785</v>
      </c>
      <c r="B434" s="256" t="s">
        <v>3077</v>
      </c>
      <c r="C434" s="258"/>
      <c r="D434" s="258"/>
      <c r="E434" s="263"/>
    </row>
    <row r="435" spans="1:5" ht="36" customHeight="1">
      <c r="A435" s="367" t="s">
        <v>786</v>
      </c>
      <c r="B435" s="256" t="s">
        <v>787</v>
      </c>
      <c r="C435" s="258">
        <v>0</v>
      </c>
      <c r="D435" s="258">
        <v>0</v>
      </c>
      <c r="E435" s="259" t="str">
        <f>IF(C435&gt;0,D435/C435-1,IF(C435&lt;0,-(D435/C435-1),""))</f>
        <v/>
      </c>
    </row>
    <row r="436" spans="1:5" ht="36" customHeight="1">
      <c r="A436" s="367" t="s">
        <v>788</v>
      </c>
      <c r="B436" s="256" t="s">
        <v>789</v>
      </c>
      <c r="C436" s="258">
        <v>0</v>
      </c>
      <c r="D436" s="258">
        <v>0</v>
      </c>
      <c r="E436" s="259" t="str">
        <f>IF(C436&gt;0,D436/C436-1,IF(C436&lt;0,-(D436/C436-1),""))</f>
        <v/>
      </c>
    </row>
    <row r="437" spans="1:5" ht="36" customHeight="1">
      <c r="A437" s="367" t="s">
        <v>790</v>
      </c>
      <c r="B437" s="256" t="s">
        <v>791</v>
      </c>
      <c r="C437" s="258">
        <v>0</v>
      </c>
      <c r="D437" s="258">
        <v>0</v>
      </c>
      <c r="E437" s="259" t="str">
        <f>IF(C437&gt;0,D437/C437-1,IF(C437&lt;0,-(D437/C437-1),""))</f>
        <v/>
      </c>
    </row>
    <row r="438" spans="1:5" ht="36" customHeight="1">
      <c r="A438" s="366" t="s">
        <v>792</v>
      </c>
      <c r="B438" s="253" t="s">
        <v>793</v>
      </c>
      <c r="C438" s="262">
        <f>SUM(C439:C442)</f>
        <v>0</v>
      </c>
      <c r="D438" s="262">
        <f>SUM(D439:D442)</f>
        <v>0</v>
      </c>
      <c r="E438" s="263"/>
    </row>
    <row r="439" spans="1:5" ht="36" customHeight="1">
      <c r="A439" s="367" t="s">
        <v>794</v>
      </c>
      <c r="B439" s="256" t="s">
        <v>772</v>
      </c>
      <c r="C439" s="258"/>
      <c r="D439" s="258"/>
      <c r="E439" s="263"/>
    </row>
    <row r="440" spans="1:5" ht="36" customHeight="1">
      <c r="A440" s="367" t="s">
        <v>795</v>
      </c>
      <c r="B440" s="256" t="s">
        <v>796</v>
      </c>
      <c r="C440" s="258"/>
      <c r="D440" s="258"/>
      <c r="E440" s="263"/>
    </row>
    <row r="441" spans="1:5" ht="36" customHeight="1">
      <c r="A441" s="375">
        <v>2060405</v>
      </c>
      <c r="B441" s="256" t="s">
        <v>797</v>
      </c>
      <c r="C441" s="258"/>
      <c r="D441" s="258"/>
      <c r="E441" s="263"/>
    </row>
    <row r="442" spans="1:5" ht="36" customHeight="1">
      <c r="A442" s="367" t="s">
        <v>798</v>
      </c>
      <c r="B442" s="256" t="s">
        <v>799</v>
      </c>
      <c r="C442" s="424"/>
      <c r="D442" s="425">
        <v>0</v>
      </c>
      <c r="E442" s="263"/>
    </row>
    <row r="443" spans="1:5" ht="36" customHeight="1">
      <c r="A443" s="366" t="s">
        <v>800</v>
      </c>
      <c r="B443" s="253" t="s">
        <v>801</v>
      </c>
      <c r="C443" s="262">
        <f>SUM(C444:C447)</f>
        <v>0</v>
      </c>
      <c r="D443" s="262">
        <f>SUM(D444:D447)</f>
        <v>0</v>
      </c>
      <c r="E443" s="263"/>
    </row>
    <row r="444" spans="1:5" ht="36" customHeight="1">
      <c r="A444" s="367" t="s">
        <v>802</v>
      </c>
      <c r="B444" s="256" t="s">
        <v>772</v>
      </c>
      <c r="C444" s="258"/>
      <c r="D444" s="258"/>
      <c r="E444" s="263"/>
    </row>
    <row r="445" spans="1:5" ht="36" customHeight="1">
      <c r="A445" s="367" t="s">
        <v>803</v>
      </c>
      <c r="B445" s="256" t="s">
        <v>804</v>
      </c>
      <c r="C445" s="258">
        <v>0</v>
      </c>
      <c r="D445" s="258">
        <v>0</v>
      </c>
      <c r="E445" s="259" t="str">
        <f>IF(C445&gt;0,D445/C445-1,IF(C445&lt;0,-(D445/C445-1),""))</f>
        <v/>
      </c>
    </row>
    <row r="446" spans="1:5" ht="36" customHeight="1">
      <c r="A446" s="367" t="s">
        <v>805</v>
      </c>
      <c r="B446" s="256" t="s">
        <v>806</v>
      </c>
      <c r="C446" s="258"/>
      <c r="D446" s="258"/>
      <c r="E446" s="263"/>
    </row>
    <row r="447" spans="1:5" ht="36" customHeight="1">
      <c r="A447" s="367" t="s">
        <v>807</v>
      </c>
      <c r="B447" s="256" t="s">
        <v>808</v>
      </c>
      <c r="C447" s="258"/>
      <c r="D447" s="258"/>
      <c r="E447" s="263"/>
    </row>
    <row r="448" spans="1:5" ht="36" customHeight="1">
      <c r="A448" s="366" t="s">
        <v>809</v>
      </c>
      <c r="B448" s="253" t="s">
        <v>3078</v>
      </c>
      <c r="C448" s="262">
        <f>SUM(C449:C452)</f>
        <v>0</v>
      </c>
      <c r="D448" s="262">
        <f>SUM(D449:D452)</f>
        <v>0</v>
      </c>
      <c r="E448" s="263"/>
    </row>
    <row r="449" spans="1:5" ht="36" customHeight="1">
      <c r="A449" s="367" t="s">
        <v>810</v>
      </c>
      <c r="B449" s="256" t="s">
        <v>3079</v>
      </c>
      <c r="C449" s="258"/>
      <c r="D449" s="258"/>
      <c r="E449" s="263"/>
    </row>
    <row r="450" spans="1:5" ht="36" customHeight="1">
      <c r="A450" s="367" t="s">
        <v>811</v>
      </c>
      <c r="B450" s="256" t="s">
        <v>3080</v>
      </c>
      <c r="C450" s="258"/>
      <c r="D450" s="258"/>
      <c r="E450" s="263"/>
    </row>
    <row r="451" spans="1:5" ht="36" customHeight="1">
      <c r="A451" s="367" t="s">
        <v>812</v>
      </c>
      <c r="B451" s="256" t="s">
        <v>813</v>
      </c>
      <c r="C451" s="258">
        <v>0</v>
      </c>
      <c r="D451" s="258">
        <v>0</v>
      </c>
      <c r="E451" s="259" t="str">
        <f>IF(C451&gt;0,D451/C451-1,IF(C451&lt;0,-(D451/C451-1),""))</f>
        <v/>
      </c>
    </row>
    <row r="452" spans="1:5" ht="36" customHeight="1">
      <c r="A452" s="367" t="s">
        <v>814</v>
      </c>
      <c r="B452" s="256" t="s">
        <v>815</v>
      </c>
      <c r="C452" s="258"/>
      <c r="D452" s="258"/>
      <c r="E452" s="263"/>
    </row>
    <row r="453" spans="1:5" ht="36" customHeight="1">
      <c r="A453" s="366" t="s">
        <v>816</v>
      </c>
      <c r="B453" s="253" t="s">
        <v>3081</v>
      </c>
      <c r="C453" s="262">
        <f>SUM(C454:C459)</f>
        <v>171</v>
      </c>
      <c r="D453" s="262">
        <f>SUM(D454:D459)</f>
        <v>119</v>
      </c>
      <c r="E453" s="263">
        <f t="shared" ref="E452:E457" si="37">(D453-C453)/C453</f>
        <v>-0.30399999999999999</v>
      </c>
    </row>
    <row r="454" spans="1:5" ht="36" customHeight="1">
      <c r="A454" s="367" t="s">
        <v>817</v>
      </c>
      <c r="B454" s="256" t="s">
        <v>3082</v>
      </c>
      <c r="C454" s="425">
        <v>121</v>
      </c>
      <c r="D454" s="425">
        <v>69</v>
      </c>
      <c r="E454" s="263">
        <f t="shared" si="37"/>
        <v>-0.43</v>
      </c>
    </row>
    <row r="455" spans="1:5" ht="36" customHeight="1">
      <c r="A455" s="367" t="s">
        <v>818</v>
      </c>
      <c r="B455" s="256" t="s">
        <v>3083</v>
      </c>
      <c r="C455" s="425">
        <v>50</v>
      </c>
      <c r="D455" s="425">
        <v>50</v>
      </c>
      <c r="E455" s="263">
        <f t="shared" si="37"/>
        <v>0</v>
      </c>
    </row>
    <row r="456" spans="1:5" ht="36" customHeight="1">
      <c r="A456" s="367" t="s">
        <v>819</v>
      </c>
      <c r="B456" s="256" t="s">
        <v>3084</v>
      </c>
      <c r="C456" s="258"/>
      <c r="D456" s="258"/>
      <c r="E456" s="263"/>
    </row>
    <row r="457" spans="1:5" ht="36" customHeight="1">
      <c r="A457" s="367" t="s">
        <v>820</v>
      </c>
      <c r="B457" s="256" t="s">
        <v>3085</v>
      </c>
      <c r="C457" s="258"/>
      <c r="D457" s="258"/>
      <c r="E457" s="263"/>
    </row>
    <row r="458" spans="1:5" ht="36" customHeight="1">
      <c r="A458" s="367" t="s">
        <v>821</v>
      </c>
      <c r="B458" s="256" t="s">
        <v>822</v>
      </c>
      <c r="C458" s="258">
        <v>0</v>
      </c>
      <c r="D458" s="258">
        <v>0</v>
      </c>
      <c r="E458" s="259" t="str">
        <f>IF(C458&gt;0,D458/C458-1,IF(C458&lt;0,-(D458/C458-1),""))</f>
        <v/>
      </c>
    </row>
    <row r="459" spans="1:5" ht="36" customHeight="1">
      <c r="A459" s="367" t="s">
        <v>823</v>
      </c>
      <c r="B459" s="256" t="s">
        <v>3086</v>
      </c>
      <c r="C459" s="424"/>
      <c r="D459" s="425">
        <v>0</v>
      </c>
      <c r="E459" s="259"/>
    </row>
    <row r="460" spans="1:5" ht="36" customHeight="1">
      <c r="A460" s="366" t="s">
        <v>824</v>
      </c>
      <c r="B460" s="253" t="s">
        <v>3170</v>
      </c>
      <c r="C460" s="262">
        <f>SUM(C461:C462)</f>
        <v>0</v>
      </c>
      <c r="D460" s="262">
        <f>SUM(D461:D462)</f>
        <v>0</v>
      </c>
      <c r="E460" s="263"/>
    </row>
    <row r="461" spans="1:5" ht="36" customHeight="1">
      <c r="A461" s="367" t="s">
        <v>825</v>
      </c>
      <c r="B461" s="256" t="s">
        <v>3172</v>
      </c>
      <c r="C461" s="258"/>
      <c r="D461" s="258"/>
      <c r="E461" s="259"/>
    </row>
    <row r="462" spans="1:5" ht="36" customHeight="1">
      <c r="A462" s="367" t="s">
        <v>826</v>
      </c>
      <c r="B462" s="256" t="s">
        <v>3171</v>
      </c>
      <c r="C462" s="258"/>
      <c r="D462" s="258"/>
      <c r="E462" s="259"/>
    </row>
    <row r="463" spans="1:5" ht="36" customHeight="1">
      <c r="A463" s="367" t="s">
        <v>827</v>
      </c>
      <c r="B463" s="256" t="s">
        <v>828</v>
      </c>
      <c r="C463" s="258">
        <v>0</v>
      </c>
      <c r="D463" s="258">
        <v>0</v>
      </c>
      <c r="E463" s="259" t="str">
        <f>IF(C463&gt;0,D463/C463-1,IF(C463&lt;0,-(D463/C463-1),""))</f>
        <v/>
      </c>
    </row>
    <row r="464" spans="1:5" ht="36" customHeight="1">
      <c r="A464" s="366" t="s">
        <v>829</v>
      </c>
      <c r="B464" s="253" t="s">
        <v>3087</v>
      </c>
      <c r="C464" s="262">
        <f>SUM(C465:C466)</f>
        <v>0</v>
      </c>
      <c r="D464" s="262">
        <f>SUM(D465:D466)</f>
        <v>0</v>
      </c>
      <c r="E464" s="263"/>
    </row>
    <row r="465" spans="1:5" ht="36" customHeight="1">
      <c r="A465" s="367" t="s">
        <v>830</v>
      </c>
      <c r="B465" s="256" t="s">
        <v>3088</v>
      </c>
      <c r="C465" s="424"/>
      <c r="D465" s="425">
        <v>0</v>
      </c>
      <c r="E465" s="259"/>
    </row>
    <row r="466" spans="1:5" ht="36" customHeight="1">
      <c r="A466" s="367" t="s">
        <v>831</v>
      </c>
      <c r="B466" s="256" t="s">
        <v>3089</v>
      </c>
      <c r="C466" s="258"/>
      <c r="D466" s="258"/>
      <c r="E466" s="259"/>
    </row>
    <row r="467" spans="1:5" ht="36" customHeight="1">
      <c r="A467" s="367" t="s">
        <v>832</v>
      </c>
      <c r="B467" s="256" t="s">
        <v>833</v>
      </c>
      <c r="C467" s="258">
        <v>0</v>
      </c>
      <c r="D467" s="258">
        <v>0</v>
      </c>
      <c r="E467" s="259" t="str">
        <f>IF(C467&gt;0,D467/C467-1,IF(C467&lt;0,-(D467/C467-1),""))</f>
        <v/>
      </c>
    </row>
    <row r="468" spans="1:5" ht="36" customHeight="1">
      <c r="A468" s="366" t="s">
        <v>834</v>
      </c>
      <c r="B468" s="253" t="s">
        <v>3090</v>
      </c>
      <c r="C468" s="262">
        <f>SUM(C469:C472)</f>
        <v>0</v>
      </c>
      <c r="D468" s="262">
        <f>SUM(D469:D472)</f>
        <v>0</v>
      </c>
      <c r="E468" s="263"/>
    </row>
    <row r="469" spans="1:5" ht="36" customHeight="1">
      <c r="A469" s="367" t="s">
        <v>835</v>
      </c>
      <c r="B469" s="256" t="s">
        <v>3091</v>
      </c>
      <c r="C469" s="258"/>
      <c r="D469" s="258"/>
      <c r="E469" s="259"/>
    </row>
    <row r="470" spans="1:5" ht="36" customHeight="1">
      <c r="A470" s="367" t="s">
        <v>836</v>
      </c>
      <c r="B470" s="256" t="s">
        <v>837</v>
      </c>
      <c r="C470" s="258">
        <v>0</v>
      </c>
      <c r="D470" s="258">
        <v>0</v>
      </c>
      <c r="E470" s="259" t="str">
        <f>IF(C470&gt;0,D470/C470-1,IF(C470&lt;0,-(D470/C470-1),""))</f>
        <v/>
      </c>
    </row>
    <row r="471" spans="1:5" ht="36" customHeight="1">
      <c r="A471" s="367" t="s">
        <v>838</v>
      </c>
      <c r="B471" s="256" t="s">
        <v>3092</v>
      </c>
      <c r="C471" s="258"/>
      <c r="D471" s="258"/>
      <c r="E471" s="259"/>
    </row>
    <row r="472" spans="1:5" ht="36" customHeight="1">
      <c r="A472" s="367" t="s">
        <v>839</v>
      </c>
      <c r="B472" s="256" t="s">
        <v>3093</v>
      </c>
      <c r="C472" s="424"/>
      <c r="D472" s="425">
        <v>0</v>
      </c>
      <c r="E472" s="259"/>
    </row>
    <row r="473" spans="1:5" ht="36" customHeight="1">
      <c r="A473" s="366" t="s">
        <v>77</v>
      </c>
      <c r="B473" s="253" t="s">
        <v>3094</v>
      </c>
      <c r="C473" s="262">
        <f>SUM(C474,C490,C498,C509,C518,C528,)</f>
        <v>2145</v>
      </c>
      <c r="D473" s="262">
        <f>SUM(D474,D490,D498,D509,D518,D528,)</f>
        <v>1983</v>
      </c>
      <c r="E473" s="263">
        <f t="shared" ref="E473:E475" si="38">(D473-C473)/C473</f>
        <v>-7.5999999999999998E-2</v>
      </c>
    </row>
    <row r="474" spans="1:5" ht="36" customHeight="1">
      <c r="A474" s="366" t="s">
        <v>840</v>
      </c>
      <c r="B474" s="253" t="s">
        <v>841</v>
      </c>
      <c r="C474" s="262">
        <f>SUM(C475:C489)</f>
        <v>1256</v>
      </c>
      <c r="D474" s="262">
        <f>SUM(D475:D489)</f>
        <v>1282</v>
      </c>
      <c r="E474" s="263">
        <f t="shared" si="38"/>
        <v>2.1000000000000001E-2</v>
      </c>
    </row>
    <row r="475" spans="1:5" ht="36" customHeight="1">
      <c r="A475" s="367" t="s">
        <v>842</v>
      </c>
      <c r="B475" s="256" t="s">
        <v>128</v>
      </c>
      <c r="C475" s="425">
        <v>797</v>
      </c>
      <c r="D475" s="425">
        <v>798</v>
      </c>
      <c r="E475" s="263">
        <f t="shared" si="38"/>
        <v>1E-3</v>
      </c>
    </row>
    <row r="476" spans="1:5" ht="36" customHeight="1">
      <c r="A476" s="367" t="s">
        <v>843</v>
      </c>
      <c r="B476" s="256" t="s">
        <v>130</v>
      </c>
      <c r="C476" s="258">
        <v>0</v>
      </c>
      <c r="D476" s="258">
        <v>0</v>
      </c>
      <c r="E476" s="259" t="str">
        <f>IF(C476&gt;0,D476/C476-1,IF(C476&lt;0,-(D476/C476-1),""))</f>
        <v/>
      </c>
    </row>
    <row r="477" spans="1:5" ht="36" customHeight="1">
      <c r="A477" s="367" t="s">
        <v>844</v>
      </c>
      <c r="B477" s="256" t="s">
        <v>132</v>
      </c>
      <c r="C477" s="258"/>
      <c r="D477" s="258"/>
      <c r="E477" s="259"/>
    </row>
    <row r="478" spans="1:5" ht="36" customHeight="1">
      <c r="A478" s="367" t="s">
        <v>845</v>
      </c>
      <c r="B478" s="256" t="s">
        <v>846</v>
      </c>
      <c r="C478" s="424">
        <v>0</v>
      </c>
      <c r="D478" s="425">
        <v>96</v>
      </c>
      <c r="E478" s="263"/>
    </row>
    <row r="479" spans="1:5" ht="36" customHeight="1">
      <c r="A479" s="367" t="s">
        <v>847</v>
      </c>
      <c r="B479" s="256" t="s">
        <v>848</v>
      </c>
      <c r="C479" s="258"/>
      <c r="D479" s="258"/>
      <c r="E479" s="259"/>
    </row>
    <row r="480" spans="1:5" ht="36" customHeight="1">
      <c r="A480" s="367" t="s">
        <v>849</v>
      </c>
      <c r="B480" s="256" t="s">
        <v>850</v>
      </c>
      <c r="C480" s="258">
        <v>0</v>
      </c>
      <c r="D480" s="258">
        <v>0</v>
      </c>
      <c r="E480" s="259" t="str">
        <f>IF(C480&gt;0,D480/C480-1,IF(C480&lt;0,-(D480/C480-1),""))</f>
        <v/>
      </c>
    </row>
    <row r="481" spans="1:5" ht="36" customHeight="1">
      <c r="A481" s="367" t="s">
        <v>851</v>
      </c>
      <c r="B481" s="256" t="s">
        <v>852</v>
      </c>
      <c r="C481" s="258"/>
      <c r="D481" s="258"/>
      <c r="E481" s="259"/>
    </row>
    <row r="482" spans="1:5" ht="36" customHeight="1">
      <c r="A482" s="367" t="s">
        <v>853</v>
      </c>
      <c r="B482" s="256" t="s">
        <v>854</v>
      </c>
      <c r="C482" s="258"/>
      <c r="D482" s="258"/>
      <c r="E482" s="259"/>
    </row>
    <row r="483" spans="1:5" ht="36" customHeight="1">
      <c r="A483" s="367" t="s">
        <v>855</v>
      </c>
      <c r="B483" s="256" t="s">
        <v>856</v>
      </c>
      <c r="C483" s="424">
        <v>363</v>
      </c>
      <c r="D483" s="425">
        <v>388</v>
      </c>
      <c r="E483" s="263">
        <f t="shared" ref="E483" si="39">(D483-C483)/C483</f>
        <v>6.9000000000000006E-2</v>
      </c>
    </row>
    <row r="484" spans="1:5" ht="36" customHeight="1">
      <c r="A484" s="367" t="s">
        <v>857</v>
      </c>
      <c r="B484" s="256" t="s">
        <v>3095</v>
      </c>
      <c r="C484" s="258"/>
      <c r="D484" s="258"/>
      <c r="E484" s="259"/>
    </row>
    <row r="485" spans="1:5" ht="36" customHeight="1">
      <c r="A485" s="367" t="s">
        <v>858</v>
      </c>
      <c r="B485" s="256" t="s">
        <v>3096</v>
      </c>
      <c r="C485" s="424"/>
      <c r="D485" s="425">
        <v>0</v>
      </c>
      <c r="E485" s="259"/>
    </row>
    <row r="486" spans="1:5" ht="36" customHeight="1">
      <c r="A486" s="367" t="s">
        <v>859</v>
      </c>
      <c r="B486" s="256" t="s">
        <v>3173</v>
      </c>
      <c r="C486" s="258"/>
      <c r="D486" s="258"/>
      <c r="E486" s="259"/>
    </row>
    <row r="487" spans="1:5" ht="36" customHeight="1">
      <c r="A487" s="367" t="s">
        <v>860</v>
      </c>
      <c r="B487" s="256" t="s">
        <v>3174</v>
      </c>
      <c r="C487" s="258"/>
      <c r="D487" s="258"/>
      <c r="E487" s="259"/>
    </row>
    <row r="488" spans="1:5" ht="36" customHeight="1">
      <c r="A488" s="367" t="s">
        <v>861</v>
      </c>
      <c r="B488" s="256" t="s">
        <v>3176</v>
      </c>
      <c r="C488" s="258"/>
      <c r="D488" s="258"/>
      <c r="E488" s="259"/>
    </row>
    <row r="489" spans="1:5" ht="36" customHeight="1">
      <c r="A489" s="367" t="s">
        <v>862</v>
      </c>
      <c r="B489" s="256" t="s">
        <v>3175</v>
      </c>
      <c r="C489" s="424">
        <v>96</v>
      </c>
      <c r="D489" s="425">
        <v>0</v>
      </c>
      <c r="E489" s="263">
        <f t="shared" ref="E489:E490" si="40">(D489-C489)/C489</f>
        <v>-1</v>
      </c>
    </row>
    <row r="490" spans="1:5" ht="36" customHeight="1">
      <c r="A490" s="366" t="s">
        <v>863</v>
      </c>
      <c r="B490" s="253" t="s">
        <v>864</v>
      </c>
      <c r="C490" s="262">
        <f>SUM(C494:C497)</f>
        <v>50</v>
      </c>
      <c r="D490" s="262">
        <f>SUM(D494:D497)</f>
        <v>50</v>
      </c>
      <c r="E490" s="263">
        <f t="shared" si="40"/>
        <v>0</v>
      </c>
    </row>
    <row r="491" spans="1:5" ht="36" customHeight="1">
      <c r="A491" s="367" t="s">
        <v>865</v>
      </c>
      <c r="B491" s="256" t="s">
        <v>128</v>
      </c>
      <c r="C491" s="258">
        <v>0</v>
      </c>
      <c r="D491" s="258">
        <v>0</v>
      </c>
      <c r="E491" s="259" t="str">
        <f>IF(C491&gt;0,D491/C491-1,IF(C491&lt;0,-(D491/C491-1),""))</f>
        <v/>
      </c>
    </row>
    <row r="492" spans="1:5" ht="36" customHeight="1">
      <c r="A492" s="367" t="s">
        <v>866</v>
      </c>
      <c r="B492" s="256" t="s">
        <v>130</v>
      </c>
      <c r="C492" s="258">
        <v>0</v>
      </c>
      <c r="D492" s="258">
        <v>0</v>
      </c>
      <c r="E492" s="259" t="str">
        <f>IF(C492&gt;0,D492/C492-1,IF(C492&lt;0,-(D492/C492-1),""))</f>
        <v/>
      </c>
    </row>
    <row r="493" spans="1:5" ht="36" customHeight="1">
      <c r="A493" s="367" t="s">
        <v>867</v>
      </c>
      <c r="B493" s="256" t="s">
        <v>132</v>
      </c>
      <c r="C493" s="258">
        <v>0</v>
      </c>
      <c r="D493" s="258">
        <v>0</v>
      </c>
      <c r="E493" s="259" t="str">
        <f>IF(C493&gt;0,D493/C493-1,IF(C493&lt;0,-(D493/C493-1),""))</f>
        <v/>
      </c>
    </row>
    <row r="494" spans="1:5" ht="36" customHeight="1">
      <c r="A494" s="367" t="s">
        <v>868</v>
      </c>
      <c r="B494" s="256" t="s">
        <v>869</v>
      </c>
      <c r="C494" s="424"/>
      <c r="D494" s="425">
        <v>0</v>
      </c>
      <c r="E494" s="259"/>
    </row>
    <row r="495" spans="1:5" ht="36" customHeight="1">
      <c r="A495" s="367" t="s">
        <v>870</v>
      </c>
      <c r="B495" s="256" t="s">
        <v>871</v>
      </c>
      <c r="C495" s="424">
        <v>50</v>
      </c>
      <c r="D495" s="425">
        <v>50</v>
      </c>
      <c r="E495" s="263">
        <f t="shared" ref="E495" si="41">(D495-C495)/C495</f>
        <v>0</v>
      </c>
    </row>
    <row r="496" spans="1:5" ht="36" customHeight="1">
      <c r="A496" s="367" t="s">
        <v>872</v>
      </c>
      <c r="B496" s="256" t="s">
        <v>873</v>
      </c>
      <c r="C496" s="258">
        <v>0</v>
      </c>
      <c r="D496" s="258">
        <v>0</v>
      </c>
      <c r="E496" s="259" t="str">
        <f>IF(C496&gt;0,D496/C496-1,IF(C496&lt;0,-(D496/C496-1),""))</f>
        <v/>
      </c>
    </row>
    <row r="497" spans="1:5" ht="36" customHeight="1">
      <c r="A497" s="367" t="s">
        <v>874</v>
      </c>
      <c r="B497" s="256" t="s">
        <v>875</v>
      </c>
      <c r="C497" s="424"/>
      <c r="D497" s="425">
        <v>0</v>
      </c>
      <c r="E497" s="259"/>
    </row>
    <row r="498" spans="1:5" ht="36" customHeight="1">
      <c r="A498" s="366" t="s">
        <v>876</v>
      </c>
      <c r="B498" s="253" t="s">
        <v>877</v>
      </c>
      <c r="C498" s="262">
        <f>SUM(C499:C508)</f>
        <v>0</v>
      </c>
      <c r="D498" s="262">
        <f>SUM(D499:D508)</f>
        <v>0</v>
      </c>
      <c r="E498" s="263"/>
    </row>
    <row r="499" spans="1:5" ht="36" customHeight="1">
      <c r="A499" s="367" t="s">
        <v>878</v>
      </c>
      <c r="B499" s="256" t="s">
        <v>3102</v>
      </c>
      <c r="C499" s="258"/>
      <c r="D499" s="258"/>
      <c r="E499" s="259"/>
    </row>
    <row r="500" spans="1:5" ht="36" customHeight="1">
      <c r="A500" s="367" t="s">
        <v>879</v>
      </c>
      <c r="B500" s="256" t="s">
        <v>130</v>
      </c>
      <c r="C500" s="258">
        <v>0</v>
      </c>
      <c r="D500" s="258">
        <v>0</v>
      </c>
      <c r="E500" s="259" t="str">
        <f>IF(C500&gt;0,D500/C500-1,IF(C500&lt;0,-(D500/C500-1),""))</f>
        <v/>
      </c>
    </row>
    <row r="501" spans="1:5" ht="36" customHeight="1">
      <c r="A501" s="367" t="s">
        <v>880</v>
      </c>
      <c r="B501" s="256" t="s">
        <v>3103</v>
      </c>
      <c r="C501" s="258"/>
      <c r="D501" s="258"/>
      <c r="E501" s="259"/>
    </row>
    <row r="502" spans="1:5" ht="36" customHeight="1">
      <c r="A502" s="367" t="s">
        <v>881</v>
      </c>
      <c r="B502" s="256" t="s">
        <v>882</v>
      </c>
      <c r="C502" s="258"/>
      <c r="D502" s="258"/>
      <c r="E502" s="259"/>
    </row>
    <row r="503" spans="1:5" ht="36" customHeight="1">
      <c r="A503" s="367" t="s">
        <v>883</v>
      </c>
      <c r="B503" s="256" t="s">
        <v>884</v>
      </c>
      <c r="C503" s="258">
        <v>0</v>
      </c>
      <c r="D503" s="258">
        <v>0</v>
      </c>
      <c r="E503" s="259" t="str">
        <f>IF(C503&gt;0,D503/C503-1,IF(C503&lt;0,-(D503/C503-1),""))</f>
        <v/>
      </c>
    </row>
    <row r="504" spans="1:5" ht="36" customHeight="1">
      <c r="A504" s="367">
        <v>2070306</v>
      </c>
      <c r="B504" s="256" t="s">
        <v>3097</v>
      </c>
      <c r="C504" s="258"/>
      <c r="D504" s="258"/>
      <c r="E504" s="259"/>
    </row>
    <row r="505" spans="1:5" ht="36" customHeight="1">
      <c r="A505" s="367" t="s">
        <v>885</v>
      </c>
      <c r="B505" s="256" t="s">
        <v>3098</v>
      </c>
      <c r="C505" s="258"/>
      <c r="D505" s="258"/>
      <c r="E505" s="259"/>
    </row>
    <row r="506" spans="1:5" ht="36" customHeight="1">
      <c r="A506" s="367" t="s">
        <v>886</v>
      </c>
      <c r="B506" s="256" t="s">
        <v>887</v>
      </c>
      <c r="C506" s="258"/>
      <c r="D506" s="258"/>
      <c r="E506" s="259"/>
    </row>
    <row r="507" spans="1:5" ht="36" customHeight="1">
      <c r="A507" s="367" t="s">
        <v>888</v>
      </c>
      <c r="B507" s="256" t="s">
        <v>889</v>
      </c>
      <c r="C507" s="258"/>
      <c r="D507" s="258"/>
      <c r="E507" s="259"/>
    </row>
    <row r="508" spans="1:5" ht="36" customHeight="1">
      <c r="A508" s="367" t="s">
        <v>890</v>
      </c>
      <c r="B508" s="256" t="s">
        <v>891</v>
      </c>
      <c r="C508" s="258"/>
      <c r="D508" s="258"/>
      <c r="E508" s="259"/>
    </row>
    <row r="509" spans="1:5" ht="36" customHeight="1">
      <c r="A509" s="366" t="s">
        <v>892</v>
      </c>
      <c r="B509" s="253" t="s">
        <v>893</v>
      </c>
      <c r="C509" s="262">
        <f>SUM(C514:C516)</f>
        <v>0</v>
      </c>
      <c r="D509" s="262">
        <f>SUM(D514:D516)</f>
        <v>0</v>
      </c>
      <c r="E509" s="263"/>
    </row>
    <row r="510" spans="1:5" ht="36" customHeight="1">
      <c r="A510" s="367" t="s">
        <v>894</v>
      </c>
      <c r="B510" s="256" t="s">
        <v>128</v>
      </c>
      <c r="C510" s="258">
        <v>0</v>
      </c>
      <c r="D510" s="258">
        <v>0</v>
      </c>
      <c r="E510" s="259" t="str">
        <f>IF(C510&gt;0,D510/C510-1,IF(C510&lt;0,-(D510/C510-1),""))</f>
        <v/>
      </c>
    </row>
    <row r="511" spans="1:5" ht="36" customHeight="1">
      <c r="A511" s="367" t="s">
        <v>895</v>
      </c>
      <c r="B511" s="256" t="s">
        <v>130</v>
      </c>
      <c r="C511" s="258">
        <v>0</v>
      </c>
      <c r="D511" s="258">
        <v>0</v>
      </c>
      <c r="E511" s="259" t="str">
        <f>IF(C511&gt;0,D511/C511-1,IF(C511&lt;0,-(D511/C511-1),""))</f>
        <v/>
      </c>
    </row>
    <row r="512" spans="1:5" ht="36" customHeight="1">
      <c r="A512" s="367" t="s">
        <v>896</v>
      </c>
      <c r="B512" s="256" t="s">
        <v>132</v>
      </c>
      <c r="C512" s="258">
        <v>0</v>
      </c>
      <c r="D512" s="258">
        <v>0</v>
      </c>
      <c r="E512" s="259" t="str">
        <f>IF(C512&gt;0,D512/C512-1,IF(C512&lt;0,-(D512/C512-1),""))</f>
        <v/>
      </c>
    </row>
    <row r="513" spans="1:5" ht="36" customHeight="1">
      <c r="A513" s="367" t="s">
        <v>897</v>
      </c>
      <c r="B513" s="256" t="s">
        <v>898</v>
      </c>
      <c r="C513" s="258">
        <v>0</v>
      </c>
      <c r="D513" s="258">
        <v>0</v>
      </c>
      <c r="E513" s="259" t="str">
        <f>IF(C513&gt;0,D513/C513-1,IF(C513&lt;0,-(D513/C513-1),""))</f>
        <v/>
      </c>
    </row>
    <row r="514" spans="1:5" ht="36" customHeight="1">
      <c r="A514" s="367" t="s">
        <v>899</v>
      </c>
      <c r="B514" s="256" t="s">
        <v>3099</v>
      </c>
      <c r="C514" s="258"/>
      <c r="D514" s="258"/>
      <c r="E514" s="259"/>
    </row>
    <row r="515" spans="1:5" ht="36" customHeight="1">
      <c r="A515" s="367" t="s">
        <v>900</v>
      </c>
      <c r="B515" s="256" t="s">
        <v>901</v>
      </c>
      <c r="C515" s="258">
        <v>0</v>
      </c>
      <c r="D515" s="258">
        <v>0</v>
      </c>
      <c r="E515" s="259" t="str">
        <f>IF(C515&gt;0,D515/C515-1,IF(C515&lt;0,-(D515/C515-1),""))</f>
        <v/>
      </c>
    </row>
    <row r="516" spans="1:5" ht="36" customHeight="1">
      <c r="A516" s="367" t="s">
        <v>902</v>
      </c>
      <c r="B516" s="256" t="s">
        <v>3100</v>
      </c>
      <c r="C516" s="258"/>
      <c r="D516" s="258"/>
      <c r="E516" s="259"/>
    </row>
    <row r="517" spans="1:5" ht="36" customHeight="1">
      <c r="A517" s="367" t="s">
        <v>903</v>
      </c>
      <c r="B517" s="256" t="s">
        <v>904</v>
      </c>
      <c r="C517" s="258">
        <v>0</v>
      </c>
      <c r="D517" s="258">
        <v>0</v>
      </c>
      <c r="E517" s="259" t="str">
        <f>IF(C517&gt;0,D517/C517-1,IF(C517&lt;0,-(D517/C517-1),""))</f>
        <v/>
      </c>
    </row>
    <row r="518" spans="1:5" ht="36" customHeight="1">
      <c r="A518" s="366" t="s">
        <v>905</v>
      </c>
      <c r="B518" s="253" t="s">
        <v>3101</v>
      </c>
      <c r="C518" s="262">
        <f>SUM(C519:C527)</f>
        <v>829</v>
      </c>
      <c r="D518" s="262">
        <f>SUM(D519:D527)</f>
        <v>651</v>
      </c>
      <c r="E518" s="263">
        <f t="shared" ref="E518" si="42">(D518-C518)/C518</f>
        <v>-0.215</v>
      </c>
    </row>
    <row r="519" spans="1:5" ht="36" customHeight="1">
      <c r="A519" s="367" t="s">
        <v>906</v>
      </c>
      <c r="B519" s="256" t="s">
        <v>128</v>
      </c>
      <c r="C519" s="258"/>
      <c r="D519" s="258"/>
      <c r="E519" s="259"/>
    </row>
    <row r="520" spans="1:5" ht="36" customHeight="1">
      <c r="A520" s="367" t="s">
        <v>907</v>
      </c>
      <c r="B520" s="256" t="s">
        <v>130</v>
      </c>
      <c r="C520" s="258">
        <v>0</v>
      </c>
      <c r="D520" s="258">
        <v>0</v>
      </c>
      <c r="E520" s="259" t="str">
        <f>IF(C520&gt;0,D520/C520-1,IF(C520&lt;0,-(D520/C520-1),""))</f>
        <v/>
      </c>
    </row>
    <row r="521" spans="1:5" ht="36" customHeight="1">
      <c r="A521" s="367" t="s">
        <v>908</v>
      </c>
      <c r="B521" s="256" t="s">
        <v>132</v>
      </c>
      <c r="C521" s="258"/>
      <c r="D521" s="258"/>
      <c r="E521" s="259"/>
    </row>
    <row r="522" spans="1:5" ht="36" customHeight="1">
      <c r="A522" s="367" t="s">
        <v>909</v>
      </c>
      <c r="B522" s="256" t="s">
        <v>910</v>
      </c>
      <c r="C522" s="425">
        <v>306</v>
      </c>
      <c r="D522" s="425">
        <v>0</v>
      </c>
      <c r="E522" s="263">
        <f t="shared" ref="E522:E523" si="43">(D522-C522)/C522</f>
        <v>-1</v>
      </c>
    </row>
    <row r="523" spans="1:5" ht="36" customHeight="1">
      <c r="A523" s="367" t="s">
        <v>911</v>
      </c>
      <c r="B523" s="256" t="s">
        <v>912</v>
      </c>
      <c r="C523" s="425">
        <v>60</v>
      </c>
      <c r="D523" s="425">
        <v>0</v>
      </c>
      <c r="E523" s="263">
        <f t="shared" si="43"/>
        <v>-1</v>
      </c>
    </row>
    <row r="524" spans="1:5" ht="36" customHeight="1">
      <c r="A524" s="367" t="s">
        <v>913</v>
      </c>
      <c r="B524" s="256" t="s">
        <v>914</v>
      </c>
      <c r="C524" s="258"/>
      <c r="D524" s="258"/>
      <c r="E524" s="259"/>
    </row>
    <row r="525" spans="1:5" ht="36" customHeight="1">
      <c r="A525" s="375" t="s">
        <v>915</v>
      </c>
      <c r="B525" s="256" t="s">
        <v>916</v>
      </c>
      <c r="C525" s="258"/>
      <c r="D525" s="258"/>
      <c r="E525" s="259"/>
    </row>
    <row r="526" spans="1:5" ht="36" customHeight="1">
      <c r="A526" s="375" t="s">
        <v>917</v>
      </c>
      <c r="B526" s="256" t="s">
        <v>918</v>
      </c>
      <c r="C526" s="424">
        <v>0</v>
      </c>
      <c r="D526" s="425">
        <v>325</v>
      </c>
      <c r="E526" s="263"/>
    </row>
    <row r="527" spans="1:5" ht="36" customHeight="1">
      <c r="A527" s="367" t="s">
        <v>919</v>
      </c>
      <c r="B527" s="256" t="s">
        <v>920</v>
      </c>
      <c r="C527" s="425">
        <v>463</v>
      </c>
      <c r="D527" s="425">
        <v>326</v>
      </c>
      <c r="E527" s="263">
        <f t="shared" ref="E527:E528" si="44">(D527-C527)/C527</f>
        <v>-0.29599999999999999</v>
      </c>
    </row>
    <row r="528" spans="1:5" ht="36" customHeight="1">
      <c r="A528" s="366" t="s">
        <v>921</v>
      </c>
      <c r="B528" s="253" t="s">
        <v>922</v>
      </c>
      <c r="C528" s="262">
        <f>SUM(C529:C531)</f>
        <v>10</v>
      </c>
      <c r="D528" s="262">
        <f>SUM(D529:D531)</f>
        <v>0</v>
      </c>
      <c r="E528" s="263">
        <f t="shared" si="44"/>
        <v>-1</v>
      </c>
    </row>
    <row r="529" spans="1:6" ht="36" customHeight="1">
      <c r="A529" s="367" t="s">
        <v>923</v>
      </c>
      <c r="B529" s="256" t="s">
        <v>924</v>
      </c>
      <c r="C529" s="258"/>
      <c r="D529" s="258"/>
      <c r="E529" s="259"/>
    </row>
    <row r="530" spans="1:6" ht="36" customHeight="1">
      <c r="A530" s="367" t="s">
        <v>925</v>
      </c>
      <c r="B530" s="256" t="s">
        <v>926</v>
      </c>
      <c r="C530" s="424"/>
      <c r="D530" s="425">
        <v>0</v>
      </c>
      <c r="E530" s="259"/>
    </row>
    <row r="531" spans="1:6" ht="36" customHeight="1">
      <c r="A531" s="367" t="s">
        <v>927</v>
      </c>
      <c r="B531" s="256" t="s">
        <v>928</v>
      </c>
      <c r="C531" s="424">
        <v>10</v>
      </c>
      <c r="D531" s="425">
        <v>0</v>
      </c>
      <c r="E531" s="263">
        <f t="shared" ref="E531:E534" si="45">(D531-C531)/C531</f>
        <v>-1</v>
      </c>
    </row>
    <row r="532" spans="1:6" ht="36" customHeight="1">
      <c r="A532" s="366" t="s">
        <v>79</v>
      </c>
      <c r="B532" s="253" t="s">
        <v>80</v>
      </c>
      <c r="C532" s="262">
        <f>SUM(C533,C552,C562,C575,C585,C593,C600,C609,C618,C626,C647,C658)</f>
        <v>36319</v>
      </c>
      <c r="D532" s="262">
        <f>SUM(D533,D552,D562,D575,D585,D593,D600,D609,D618,D626,D647,D658)</f>
        <v>41269</v>
      </c>
      <c r="E532" s="263">
        <f t="shared" si="45"/>
        <v>0.13600000000000001</v>
      </c>
    </row>
    <row r="533" spans="1:6" ht="36" customHeight="1">
      <c r="A533" s="366" t="s">
        <v>929</v>
      </c>
      <c r="B533" s="253" t="s">
        <v>3178</v>
      </c>
      <c r="C533" s="262">
        <f>SUM(C534:C551)</f>
        <v>1064</v>
      </c>
      <c r="D533" s="262">
        <f>SUM(D534:D551)</f>
        <v>1028</v>
      </c>
      <c r="E533" s="263">
        <f t="shared" si="45"/>
        <v>-3.4000000000000002E-2</v>
      </c>
      <c r="F533" s="323"/>
    </row>
    <row r="534" spans="1:6" ht="36" customHeight="1">
      <c r="A534" s="367" t="s">
        <v>930</v>
      </c>
      <c r="B534" s="256" t="s">
        <v>3161</v>
      </c>
      <c r="C534" s="425">
        <v>751</v>
      </c>
      <c r="D534" s="425">
        <v>780</v>
      </c>
      <c r="E534" s="263">
        <f t="shared" si="45"/>
        <v>3.9E-2</v>
      </c>
    </row>
    <row r="535" spans="1:6" ht="36" customHeight="1">
      <c r="A535" s="367" t="s">
        <v>931</v>
      </c>
      <c r="B535" s="256" t="s">
        <v>3177</v>
      </c>
      <c r="C535" s="258"/>
      <c r="D535" s="258"/>
      <c r="E535" s="259"/>
    </row>
    <row r="536" spans="1:6" ht="36" customHeight="1">
      <c r="A536" s="367" t="s">
        <v>932</v>
      </c>
      <c r="B536" s="256" t="s">
        <v>132</v>
      </c>
      <c r="C536" s="258"/>
      <c r="D536" s="258"/>
      <c r="E536" s="259"/>
    </row>
    <row r="537" spans="1:6" ht="36" customHeight="1">
      <c r="A537" s="367" t="s">
        <v>933</v>
      </c>
      <c r="B537" s="256" t="s">
        <v>934</v>
      </c>
      <c r="C537" s="258">
        <v>0</v>
      </c>
      <c r="D537" s="258">
        <v>0</v>
      </c>
      <c r="E537" s="259" t="str">
        <f>IF(C537&gt;0,D537/C537-1,IF(C537&lt;0,-(D537/C537-1),""))</f>
        <v/>
      </c>
    </row>
    <row r="538" spans="1:6" ht="36" customHeight="1">
      <c r="A538" s="367" t="s">
        <v>935</v>
      </c>
      <c r="B538" s="256" t="s">
        <v>936</v>
      </c>
      <c r="C538" s="258">
        <v>0</v>
      </c>
      <c r="D538" s="258">
        <v>0</v>
      </c>
      <c r="E538" s="259" t="str">
        <f>IF(C538&gt;0,D538/C538-1,IF(C538&lt;0,-(D538/C538-1),""))</f>
        <v/>
      </c>
    </row>
    <row r="539" spans="1:6" ht="36" customHeight="1">
      <c r="A539" s="367" t="s">
        <v>937</v>
      </c>
      <c r="B539" s="256" t="s">
        <v>938</v>
      </c>
      <c r="C539" s="258">
        <v>0</v>
      </c>
      <c r="D539" s="258">
        <v>0</v>
      </c>
      <c r="E539" s="259" t="str">
        <f>IF(C539&gt;0,D539/C539-1,IF(C539&lt;0,-(D539/C539-1),""))</f>
        <v/>
      </c>
    </row>
    <row r="540" spans="1:6" ht="36" customHeight="1">
      <c r="A540" s="367" t="s">
        <v>939</v>
      </c>
      <c r="B540" s="256" t="s">
        <v>940</v>
      </c>
      <c r="C540" s="258"/>
      <c r="D540" s="258"/>
      <c r="E540" s="259"/>
    </row>
    <row r="541" spans="1:6" ht="36" customHeight="1">
      <c r="A541" s="367" t="s">
        <v>941</v>
      </c>
      <c r="B541" s="256" t="s">
        <v>222</v>
      </c>
      <c r="C541" s="258"/>
      <c r="D541" s="258"/>
      <c r="E541" s="259"/>
    </row>
    <row r="542" spans="1:6" ht="36" customHeight="1">
      <c r="A542" s="367" t="s">
        <v>942</v>
      </c>
      <c r="B542" s="256" t="s">
        <v>943</v>
      </c>
      <c r="C542" s="424">
        <v>20</v>
      </c>
      <c r="D542" s="425">
        <v>0</v>
      </c>
      <c r="E542" s="263">
        <f t="shared" ref="E542:E543" si="46">(D542-C542)/C542</f>
        <v>-1</v>
      </c>
    </row>
    <row r="543" spans="1:6" ht="36" customHeight="1">
      <c r="A543" s="367" t="s">
        <v>944</v>
      </c>
      <c r="B543" s="256" t="s">
        <v>945</v>
      </c>
      <c r="C543" s="424">
        <v>100</v>
      </c>
      <c r="D543" s="425">
        <v>100</v>
      </c>
      <c r="E543" s="263">
        <f t="shared" si="46"/>
        <v>0</v>
      </c>
    </row>
    <row r="544" spans="1:6" ht="36" customHeight="1">
      <c r="A544" s="367" t="s">
        <v>946</v>
      </c>
      <c r="B544" s="256" t="s">
        <v>947</v>
      </c>
      <c r="C544" s="258"/>
      <c r="D544" s="258"/>
      <c r="E544" s="259"/>
    </row>
    <row r="545" spans="1:5" ht="36" customHeight="1">
      <c r="A545" s="367" t="s">
        <v>948</v>
      </c>
      <c r="B545" s="256" t="s">
        <v>949</v>
      </c>
      <c r="C545" s="258">
        <v>0</v>
      </c>
      <c r="D545" s="258">
        <v>0</v>
      </c>
      <c r="E545" s="259" t="str">
        <f>IF(C545&gt;0,D545/C545-1,IF(C545&lt;0,-(D545/C545-1),""))</f>
        <v/>
      </c>
    </row>
    <row r="546" spans="1:5" ht="36" customHeight="1">
      <c r="A546" s="369">
        <v>2080113</v>
      </c>
      <c r="B546" s="374" t="s">
        <v>285</v>
      </c>
      <c r="C546" s="258">
        <v>0</v>
      </c>
      <c r="D546" s="258">
        <v>0</v>
      </c>
      <c r="E546" s="259" t="str">
        <f>IF(C546&gt;0,D546/C546-1,IF(C546&lt;0,-(D546/C546-1),""))</f>
        <v/>
      </c>
    </row>
    <row r="547" spans="1:5" ht="36" customHeight="1">
      <c r="A547" s="369">
        <v>2080114</v>
      </c>
      <c r="B547" s="374" t="s">
        <v>287</v>
      </c>
      <c r="C547" s="258">
        <v>0</v>
      </c>
      <c r="D547" s="258">
        <v>0</v>
      </c>
      <c r="E547" s="259" t="str">
        <f>IF(C547&gt;0,D547/C547-1,IF(C547&lt;0,-(D547/C547-1),""))</f>
        <v/>
      </c>
    </row>
    <row r="548" spans="1:5" ht="36" customHeight="1">
      <c r="A548" s="369">
        <v>2080115</v>
      </c>
      <c r="B548" s="374" t="s">
        <v>289</v>
      </c>
      <c r="C548" s="258">
        <v>0</v>
      </c>
      <c r="D548" s="258">
        <v>0</v>
      </c>
      <c r="E548" s="259" t="str">
        <f>IF(C548&gt;0,D548/C548-1,IF(C548&lt;0,-(D548/C548-1),""))</f>
        <v/>
      </c>
    </row>
    <row r="549" spans="1:5" ht="36" customHeight="1">
      <c r="A549" s="369">
        <v>2080116</v>
      </c>
      <c r="B549" s="374" t="s">
        <v>291</v>
      </c>
      <c r="C549" s="258"/>
      <c r="D549" s="258"/>
      <c r="E549" s="259"/>
    </row>
    <row r="550" spans="1:5" ht="36" customHeight="1">
      <c r="A550" s="369">
        <v>2080150</v>
      </c>
      <c r="B550" s="374" t="s">
        <v>146</v>
      </c>
      <c r="C550" s="258">
        <v>0</v>
      </c>
      <c r="D550" s="258">
        <v>0</v>
      </c>
      <c r="E550" s="259" t="str">
        <f>IF(C550&gt;0,D550/C550-1,IF(C550&lt;0,-(D550/C550-1),""))</f>
        <v/>
      </c>
    </row>
    <row r="551" spans="1:5" ht="36" customHeight="1">
      <c r="A551" s="367" t="s">
        <v>950</v>
      </c>
      <c r="B551" s="256" t="s">
        <v>951</v>
      </c>
      <c r="C551" s="425">
        <v>193</v>
      </c>
      <c r="D551" s="425">
        <v>148</v>
      </c>
      <c r="E551" s="263">
        <f t="shared" ref="E551:E553" si="47">(D551-C551)/C551</f>
        <v>-0.23300000000000001</v>
      </c>
    </row>
    <row r="552" spans="1:5" ht="36" customHeight="1">
      <c r="A552" s="366" t="s">
        <v>952</v>
      </c>
      <c r="B552" s="253" t="s">
        <v>953</v>
      </c>
      <c r="C552" s="262">
        <f>SUM(C553:C559)</f>
        <v>1436</v>
      </c>
      <c r="D552" s="262">
        <f>SUM(D553:D559)</f>
        <v>1077</v>
      </c>
      <c r="E552" s="263">
        <f t="shared" si="47"/>
        <v>-0.25</v>
      </c>
    </row>
    <row r="553" spans="1:5" ht="36" customHeight="1">
      <c r="A553" s="367" t="s">
        <v>954</v>
      </c>
      <c r="B553" s="256" t="s">
        <v>128</v>
      </c>
      <c r="C553" s="425">
        <v>637</v>
      </c>
      <c r="D553" s="425">
        <v>442</v>
      </c>
      <c r="E553" s="263">
        <f t="shared" si="47"/>
        <v>-0.30599999999999999</v>
      </c>
    </row>
    <row r="554" spans="1:5" ht="36" customHeight="1">
      <c r="A554" s="367" t="s">
        <v>955</v>
      </c>
      <c r="B554" s="256" t="s">
        <v>130</v>
      </c>
      <c r="C554" s="258">
        <v>0</v>
      </c>
      <c r="D554" s="258">
        <v>0</v>
      </c>
      <c r="E554" s="259" t="str">
        <f>IF(C554&gt;0,D554/C554-1,IF(C554&lt;0,-(D554/C554-1),""))</f>
        <v/>
      </c>
    </row>
    <row r="555" spans="1:5" ht="36" customHeight="1">
      <c r="A555" s="367" t="s">
        <v>956</v>
      </c>
      <c r="B555" s="256" t="s">
        <v>132</v>
      </c>
      <c r="C555" s="258"/>
      <c r="D555" s="258"/>
      <c r="E555" s="259"/>
    </row>
    <row r="556" spans="1:5" ht="36" customHeight="1">
      <c r="A556" s="367" t="s">
        <v>957</v>
      </c>
      <c r="B556" s="256" t="s">
        <v>958</v>
      </c>
      <c r="C556" s="258"/>
      <c r="D556" s="258"/>
      <c r="E556" s="259"/>
    </row>
    <row r="557" spans="1:5" ht="36" customHeight="1">
      <c r="A557" s="367" t="s">
        <v>959</v>
      </c>
      <c r="B557" s="256" t="s">
        <v>960</v>
      </c>
      <c r="C557" s="258"/>
      <c r="D557" s="258"/>
      <c r="E557" s="259"/>
    </row>
    <row r="558" spans="1:5" ht="36" customHeight="1">
      <c r="A558" s="367" t="s">
        <v>961</v>
      </c>
      <c r="B558" s="256" t="s">
        <v>962</v>
      </c>
      <c r="C558" s="425">
        <v>487</v>
      </c>
      <c r="D558" s="425">
        <v>542</v>
      </c>
      <c r="E558" s="263">
        <f t="shared" ref="E558:E559" si="48">(D558-C558)/C558</f>
        <v>0.113</v>
      </c>
    </row>
    <row r="559" spans="1:5" ht="36" customHeight="1">
      <c r="A559" s="367" t="s">
        <v>963</v>
      </c>
      <c r="B559" s="256" t="s">
        <v>964</v>
      </c>
      <c r="C559" s="425">
        <v>312</v>
      </c>
      <c r="D559" s="425">
        <v>93</v>
      </c>
      <c r="E559" s="263">
        <f t="shared" si="48"/>
        <v>-0.70199999999999996</v>
      </c>
    </row>
    <row r="560" spans="1:5" ht="36" customHeight="1">
      <c r="A560" s="366" t="s">
        <v>965</v>
      </c>
      <c r="B560" s="253" t="s">
        <v>966</v>
      </c>
      <c r="C560" s="262">
        <f>SUM(C561:C561)</f>
        <v>0</v>
      </c>
      <c r="D560" s="262">
        <f>SUM(D561:D561)</f>
        <v>0</v>
      </c>
      <c r="E560" s="263" t="str">
        <f>IF(C560&gt;0,D560/C560-1,IF(C560&lt;0,-(D560/C560-1),""))</f>
        <v/>
      </c>
    </row>
    <row r="561" spans="1:5" ht="36" customHeight="1">
      <c r="A561" s="367" t="s">
        <v>967</v>
      </c>
      <c r="B561" s="256" t="s">
        <v>968</v>
      </c>
      <c r="C561" s="258">
        <v>0</v>
      </c>
      <c r="D561" s="258">
        <v>0</v>
      </c>
      <c r="E561" s="259" t="str">
        <f>IF(C561&gt;0,D561/C561-1,IF(C561&lt;0,-(D561/C561-1),""))</f>
        <v/>
      </c>
    </row>
    <row r="562" spans="1:5" ht="36" customHeight="1">
      <c r="A562" s="366" t="s">
        <v>969</v>
      </c>
      <c r="B562" s="253" t="s">
        <v>970</v>
      </c>
      <c r="C562" s="262">
        <f>SUM(C563:C570)</f>
        <v>23444</v>
      </c>
      <c r="D562" s="262">
        <f>SUM(D563:D570)</f>
        <v>25039</v>
      </c>
      <c r="E562" s="263">
        <f t="shared" ref="E562:E567" si="49">(D562-C562)/C562</f>
        <v>6.8000000000000005E-2</v>
      </c>
    </row>
    <row r="563" spans="1:5" ht="36" customHeight="1">
      <c r="A563" s="367" t="s">
        <v>971</v>
      </c>
      <c r="B563" s="256" t="s">
        <v>972</v>
      </c>
      <c r="C563" s="424">
        <v>0</v>
      </c>
      <c r="D563" s="425">
        <v>2963</v>
      </c>
      <c r="E563" s="263"/>
    </row>
    <row r="564" spans="1:5" ht="36" customHeight="1">
      <c r="A564" s="367" t="s">
        <v>973</v>
      </c>
      <c r="B564" s="256" t="s">
        <v>974</v>
      </c>
      <c r="C564" s="425">
        <v>12</v>
      </c>
      <c r="D564" s="425">
        <v>4253</v>
      </c>
      <c r="E564" s="263">
        <f t="shared" si="49"/>
        <v>353.41699999999997</v>
      </c>
    </row>
    <row r="565" spans="1:5" ht="36" customHeight="1">
      <c r="A565" s="367" t="s">
        <v>975</v>
      </c>
      <c r="B565" s="256" t="s">
        <v>976</v>
      </c>
      <c r="C565" s="424"/>
      <c r="D565" s="425">
        <v>121</v>
      </c>
      <c r="E565" s="263"/>
    </row>
    <row r="566" spans="1:5" ht="36" customHeight="1">
      <c r="A566" s="367" t="s">
        <v>977</v>
      </c>
      <c r="B566" s="256" t="s">
        <v>3106</v>
      </c>
      <c r="C566" s="425">
        <v>16382</v>
      </c>
      <c r="D566" s="425">
        <v>16956</v>
      </c>
      <c r="E566" s="263">
        <f t="shared" si="49"/>
        <v>3.5000000000000003E-2</v>
      </c>
    </row>
    <row r="567" spans="1:5" ht="36" customHeight="1">
      <c r="A567" s="367">
        <v>2080506</v>
      </c>
      <c r="B567" s="256" t="s">
        <v>3104</v>
      </c>
      <c r="C567" s="425">
        <v>772</v>
      </c>
      <c r="D567" s="425">
        <v>746</v>
      </c>
      <c r="E567" s="263">
        <f t="shared" si="49"/>
        <v>-3.4000000000000002E-2</v>
      </c>
    </row>
    <row r="568" spans="1:5" ht="36" customHeight="1">
      <c r="A568" s="367" t="s">
        <v>978</v>
      </c>
      <c r="B568" s="256" t="s">
        <v>3105</v>
      </c>
      <c r="C568" s="424"/>
      <c r="D568" s="425">
        <v>0</v>
      </c>
      <c r="E568" s="259"/>
    </row>
    <row r="569" spans="1:5" ht="36" customHeight="1">
      <c r="A569" s="369">
        <v>2080508</v>
      </c>
      <c r="B569" s="374" t="s">
        <v>979</v>
      </c>
      <c r="C569" s="258">
        <v>0</v>
      </c>
      <c r="D569" s="258">
        <v>0</v>
      </c>
      <c r="E569" s="259" t="str">
        <f>IF(C569&gt;0,D569/C569-1,IF(C569&lt;0,-(D569/C569-1),""))</f>
        <v/>
      </c>
    </row>
    <row r="570" spans="1:5" ht="36" customHeight="1">
      <c r="A570" s="367" t="s">
        <v>980</v>
      </c>
      <c r="B570" s="256" t="s">
        <v>981</v>
      </c>
      <c r="C570" s="425">
        <v>6278</v>
      </c>
      <c r="D570" s="425">
        <v>0</v>
      </c>
      <c r="E570" s="263">
        <f t="shared" ref="E570" si="50">(D570-C570)/C570</f>
        <v>-1</v>
      </c>
    </row>
    <row r="571" spans="1:5" ht="36" customHeight="1">
      <c r="A571" s="366" t="s">
        <v>982</v>
      </c>
      <c r="B571" s="253" t="s">
        <v>983</v>
      </c>
      <c r="C571" s="262">
        <f>SUM(C572:C574)</f>
        <v>0</v>
      </c>
      <c r="D571" s="262">
        <f>SUM(D572:D574)</f>
        <v>0</v>
      </c>
      <c r="E571" s="263" t="str">
        <f>IF(C571&gt;0,D571/C571-1,IF(C571&lt;0,-(D571/C571-1),""))</f>
        <v/>
      </c>
    </row>
    <row r="572" spans="1:5" ht="36" customHeight="1">
      <c r="A572" s="367" t="s">
        <v>984</v>
      </c>
      <c r="B572" s="256" t="s">
        <v>985</v>
      </c>
      <c r="C572" s="258">
        <v>0</v>
      </c>
      <c r="D572" s="258">
        <v>0</v>
      </c>
      <c r="E572" s="259" t="str">
        <f t="shared" ref="E572:E637" si="51">IF(C572&gt;0,D572/C572-1,IF(C572&lt;0,-(D572/C572-1),""))</f>
        <v/>
      </c>
    </row>
    <row r="573" spans="1:5" ht="36" customHeight="1">
      <c r="A573" s="367" t="s">
        <v>986</v>
      </c>
      <c r="B573" s="256" t="s">
        <v>987</v>
      </c>
      <c r="C573" s="258">
        <v>0</v>
      </c>
      <c r="D573" s="258">
        <v>0</v>
      </c>
      <c r="E573" s="259" t="str">
        <f t="shared" si="51"/>
        <v/>
      </c>
    </row>
    <row r="574" spans="1:5" ht="36" customHeight="1">
      <c r="A574" s="367" t="s">
        <v>988</v>
      </c>
      <c r="B574" s="256" t="s">
        <v>989</v>
      </c>
      <c r="C574" s="258">
        <v>0</v>
      </c>
      <c r="D574" s="258">
        <v>0</v>
      </c>
      <c r="E574" s="259" t="str">
        <f t="shared" si="51"/>
        <v/>
      </c>
    </row>
    <row r="575" spans="1:5" ht="36" customHeight="1">
      <c r="A575" s="366" t="s">
        <v>990</v>
      </c>
      <c r="B575" s="253" t="s">
        <v>991</v>
      </c>
      <c r="C575" s="262">
        <f>SUM(C576:C584)</f>
        <v>1656</v>
      </c>
      <c r="D575" s="262">
        <f>SUM(D576:D584)</f>
        <v>0</v>
      </c>
      <c r="E575" s="263">
        <f t="shared" ref="E575:E576" si="52">(D575-C575)/C575</f>
        <v>-1</v>
      </c>
    </row>
    <row r="576" spans="1:5" ht="36" customHeight="1">
      <c r="A576" s="367" t="s">
        <v>992</v>
      </c>
      <c r="B576" s="256" t="s">
        <v>993</v>
      </c>
      <c r="C576" s="425">
        <v>1631</v>
      </c>
      <c r="D576" s="425">
        <v>0</v>
      </c>
      <c r="E576" s="263">
        <f t="shared" si="52"/>
        <v>-1</v>
      </c>
    </row>
    <row r="577" spans="1:5" ht="36" customHeight="1">
      <c r="A577" s="367" t="s">
        <v>994</v>
      </c>
      <c r="B577" s="256" t="s">
        <v>995</v>
      </c>
      <c r="C577" s="258">
        <v>0</v>
      </c>
      <c r="D577" s="258">
        <v>0</v>
      </c>
      <c r="E577" s="259" t="str">
        <f t="shared" si="51"/>
        <v/>
      </c>
    </row>
    <row r="578" spans="1:5" ht="36" customHeight="1">
      <c r="A578" s="367" t="s">
        <v>996</v>
      </c>
      <c r="B578" s="256" t="s">
        <v>997</v>
      </c>
      <c r="C578" s="258">
        <v>0</v>
      </c>
      <c r="D578" s="258">
        <v>0</v>
      </c>
      <c r="E578" s="259" t="str">
        <f t="shared" si="51"/>
        <v/>
      </c>
    </row>
    <row r="579" spans="1:5" ht="36" customHeight="1">
      <c r="A579" s="367" t="s">
        <v>998</v>
      </c>
      <c r="B579" s="256" t="s">
        <v>999</v>
      </c>
      <c r="C579" s="258">
        <v>0</v>
      </c>
      <c r="D579" s="258">
        <v>0</v>
      </c>
      <c r="E579" s="259" t="str">
        <f t="shared" si="51"/>
        <v/>
      </c>
    </row>
    <row r="580" spans="1:5" ht="36" customHeight="1">
      <c r="A580" s="367" t="s">
        <v>1000</v>
      </c>
      <c r="B580" s="256" t="s">
        <v>1001</v>
      </c>
      <c r="C580" s="258">
        <v>0</v>
      </c>
      <c r="D580" s="258">
        <v>0</v>
      </c>
      <c r="E580" s="259" t="str">
        <f t="shared" si="51"/>
        <v/>
      </c>
    </row>
    <row r="581" spans="1:5" ht="36" customHeight="1">
      <c r="A581" s="367" t="s">
        <v>1002</v>
      </c>
      <c r="B581" s="256" t="s">
        <v>1003</v>
      </c>
      <c r="C581" s="258">
        <v>0</v>
      </c>
      <c r="D581" s="258">
        <v>0</v>
      </c>
      <c r="E581" s="259" t="str">
        <f t="shared" si="51"/>
        <v/>
      </c>
    </row>
    <row r="582" spans="1:5" ht="36" customHeight="1">
      <c r="A582" s="367" t="s">
        <v>1004</v>
      </c>
      <c r="B582" s="256" t="s">
        <v>1005</v>
      </c>
      <c r="C582" s="258">
        <v>0</v>
      </c>
      <c r="D582" s="258">
        <v>0</v>
      </c>
      <c r="E582" s="259" t="str">
        <f t="shared" si="51"/>
        <v/>
      </c>
    </row>
    <row r="583" spans="1:5" ht="36" customHeight="1">
      <c r="A583" s="367" t="s">
        <v>1006</v>
      </c>
      <c r="B583" s="256" t="s">
        <v>1007</v>
      </c>
      <c r="C583" s="258">
        <v>0</v>
      </c>
      <c r="D583" s="258">
        <v>0</v>
      </c>
      <c r="E583" s="259" t="str">
        <f t="shared" si="51"/>
        <v/>
      </c>
    </row>
    <row r="584" spans="1:5" ht="36" customHeight="1">
      <c r="A584" s="367" t="s">
        <v>1008</v>
      </c>
      <c r="B584" s="256" t="s">
        <v>1009</v>
      </c>
      <c r="C584" s="258">
        <v>25</v>
      </c>
      <c r="D584" s="258"/>
      <c r="E584" s="263">
        <f t="shared" ref="E584:E588" si="53">(D584-C584)/C584</f>
        <v>-1</v>
      </c>
    </row>
    <row r="585" spans="1:5" ht="36" customHeight="1">
      <c r="A585" s="366" t="s">
        <v>1010</v>
      </c>
      <c r="B585" s="253" t="s">
        <v>1011</v>
      </c>
      <c r="C585" s="262">
        <f>SUM(C586:C592)</f>
        <v>1852</v>
      </c>
      <c r="D585" s="262">
        <f>SUM(D586:D592)</f>
        <v>4814</v>
      </c>
      <c r="E585" s="263">
        <f t="shared" si="53"/>
        <v>1.599</v>
      </c>
    </row>
    <row r="586" spans="1:5" ht="36" customHeight="1">
      <c r="A586" s="367" t="s">
        <v>1012</v>
      </c>
      <c r="B586" s="256" t="s">
        <v>1013</v>
      </c>
      <c r="C586" s="425">
        <v>512</v>
      </c>
      <c r="D586" s="425">
        <v>1</v>
      </c>
      <c r="E586" s="263">
        <f t="shared" si="53"/>
        <v>-0.998</v>
      </c>
    </row>
    <row r="587" spans="1:5" ht="36" customHeight="1">
      <c r="A587" s="367" t="s">
        <v>1014</v>
      </c>
      <c r="B587" s="256" t="s">
        <v>1015</v>
      </c>
      <c r="C587" s="425">
        <v>29</v>
      </c>
      <c r="D587" s="425">
        <v>0</v>
      </c>
      <c r="E587" s="263">
        <f t="shared" si="53"/>
        <v>-1</v>
      </c>
    </row>
    <row r="588" spans="1:5" ht="36" customHeight="1">
      <c r="A588" s="367" t="s">
        <v>1016</v>
      </c>
      <c r="B588" s="256" t="s">
        <v>1017</v>
      </c>
      <c r="C588" s="425">
        <v>24</v>
      </c>
      <c r="D588" s="440">
        <v>3768</v>
      </c>
      <c r="E588" s="263">
        <f t="shared" si="53"/>
        <v>156</v>
      </c>
    </row>
    <row r="589" spans="1:5" s="339" customFormat="1" ht="36" customHeight="1">
      <c r="A589" s="367" t="s">
        <v>1018</v>
      </c>
      <c r="B589" s="256" t="s">
        <v>1019</v>
      </c>
      <c r="C589" s="258"/>
      <c r="D589" s="258"/>
      <c r="E589" s="259"/>
    </row>
    <row r="590" spans="1:5" ht="36" customHeight="1">
      <c r="A590" s="367" t="s">
        <v>1020</v>
      </c>
      <c r="B590" s="256" t="s">
        <v>1021</v>
      </c>
      <c r="C590" s="258">
        <v>0</v>
      </c>
      <c r="D590" s="258">
        <v>0</v>
      </c>
      <c r="E590" s="259" t="str">
        <f t="shared" si="51"/>
        <v/>
      </c>
    </row>
    <row r="591" spans="1:5" ht="36" customHeight="1">
      <c r="A591" s="367" t="s">
        <v>1022</v>
      </c>
      <c r="B591" s="256" t="s">
        <v>1023</v>
      </c>
      <c r="C591" s="258">
        <v>0</v>
      </c>
      <c r="D591" s="258">
        <v>0</v>
      </c>
      <c r="E591" s="259" t="str">
        <f t="shared" si="51"/>
        <v/>
      </c>
    </row>
    <row r="592" spans="1:5" ht="36" customHeight="1">
      <c r="A592" s="367" t="s">
        <v>1024</v>
      </c>
      <c r="B592" s="256" t="s">
        <v>1025</v>
      </c>
      <c r="C592" s="424">
        <v>1287</v>
      </c>
      <c r="D592" s="258">
        <v>1045</v>
      </c>
      <c r="E592" s="263">
        <f t="shared" ref="E592:E594" si="54">(D592-C592)/C592</f>
        <v>-0.188</v>
      </c>
    </row>
    <row r="593" spans="1:5" ht="36" customHeight="1">
      <c r="A593" s="366" t="s">
        <v>1026</v>
      </c>
      <c r="B593" s="253" t="s">
        <v>1027</v>
      </c>
      <c r="C593" s="262">
        <f>SUM(C594:C599)</f>
        <v>782</v>
      </c>
      <c r="D593" s="262">
        <f>SUM(D594:D599)</f>
        <v>957</v>
      </c>
      <c r="E593" s="263">
        <f t="shared" si="54"/>
        <v>0.224</v>
      </c>
    </row>
    <row r="594" spans="1:5" s="339" customFormat="1" ht="36" customHeight="1">
      <c r="A594" s="367" t="s">
        <v>1028</v>
      </c>
      <c r="B594" s="256" t="s">
        <v>1029</v>
      </c>
      <c r="C594" s="425">
        <v>782</v>
      </c>
      <c r="D594" s="425">
        <v>957</v>
      </c>
      <c r="E594" s="263">
        <f t="shared" si="54"/>
        <v>0.224</v>
      </c>
    </row>
    <row r="595" spans="1:5" ht="36" customHeight="1">
      <c r="A595" s="367" t="s">
        <v>1030</v>
      </c>
      <c r="B595" s="256" t="s">
        <v>1031</v>
      </c>
      <c r="C595" s="424"/>
      <c r="D595" s="425">
        <v>0</v>
      </c>
      <c r="E595" s="259"/>
    </row>
    <row r="596" spans="1:5" ht="36" customHeight="1">
      <c r="A596" s="367" t="s">
        <v>1032</v>
      </c>
      <c r="B596" s="256" t="s">
        <v>1033</v>
      </c>
      <c r="C596" s="424"/>
      <c r="D596" s="425">
        <v>0</v>
      </c>
      <c r="E596" s="259"/>
    </row>
    <row r="597" spans="1:5" ht="36" customHeight="1">
      <c r="A597" s="367" t="s">
        <v>1034</v>
      </c>
      <c r="B597" s="256" t="s">
        <v>1035</v>
      </c>
      <c r="C597" s="258">
        <v>0</v>
      </c>
      <c r="D597" s="258">
        <v>0</v>
      </c>
      <c r="E597" s="259" t="str">
        <f t="shared" si="51"/>
        <v/>
      </c>
    </row>
    <row r="598" spans="1:5" ht="36" customHeight="1">
      <c r="A598" s="367" t="s">
        <v>1036</v>
      </c>
      <c r="B598" s="256" t="s">
        <v>1037</v>
      </c>
      <c r="C598" s="424"/>
      <c r="D598" s="425">
        <v>0</v>
      </c>
      <c r="E598" s="259"/>
    </row>
    <row r="599" spans="1:5" ht="36" customHeight="1">
      <c r="A599" s="367" t="s">
        <v>1038</v>
      </c>
      <c r="B599" s="256" t="s">
        <v>1039</v>
      </c>
      <c r="C599" s="424"/>
      <c r="D599" s="425">
        <v>0</v>
      </c>
      <c r="E599" s="259"/>
    </row>
    <row r="600" spans="1:5" ht="36" customHeight="1">
      <c r="A600" s="366" t="s">
        <v>1040</v>
      </c>
      <c r="B600" s="253" t="s">
        <v>1041</v>
      </c>
      <c r="C600" s="262">
        <v>546</v>
      </c>
      <c r="D600" s="262">
        <f>SUM(D601:D608)</f>
        <v>2138</v>
      </c>
      <c r="E600" s="263">
        <f t="shared" ref="E600:E604" si="55">(D600-C600)/C600</f>
        <v>2.9159999999999999</v>
      </c>
    </row>
    <row r="601" spans="1:5" ht="36" customHeight="1">
      <c r="A601" s="367" t="s">
        <v>1042</v>
      </c>
      <c r="B601" s="256" t="s">
        <v>1043</v>
      </c>
      <c r="C601" s="425">
        <v>65</v>
      </c>
      <c r="D601" s="425">
        <v>290</v>
      </c>
      <c r="E601" s="263">
        <f t="shared" si="55"/>
        <v>3.4620000000000002</v>
      </c>
    </row>
    <row r="602" spans="1:5" ht="36" customHeight="1">
      <c r="A602" s="367" t="s">
        <v>1044</v>
      </c>
      <c r="B602" s="256" t="s">
        <v>1045</v>
      </c>
      <c r="C602" s="425">
        <v>446</v>
      </c>
      <c r="D602" s="258">
        <v>0</v>
      </c>
      <c r="E602" s="263">
        <f t="shared" si="55"/>
        <v>-1</v>
      </c>
    </row>
    <row r="603" spans="1:5" ht="36" customHeight="1">
      <c r="A603" s="367" t="s">
        <v>1046</v>
      </c>
      <c r="B603" s="256" t="s">
        <v>1047</v>
      </c>
      <c r="C603" s="258"/>
      <c r="D603" s="258"/>
      <c r="E603" s="259"/>
    </row>
    <row r="604" spans="1:5" ht="36" customHeight="1">
      <c r="A604" s="367" t="s">
        <v>1048</v>
      </c>
      <c r="B604" s="256" t="s">
        <v>1049</v>
      </c>
      <c r="C604" s="424">
        <v>35</v>
      </c>
      <c r="D604" s="425">
        <v>1614</v>
      </c>
      <c r="E604" s="263">
        <f t="shared" si="55"/>
        <v>45.113999999999997</v>
      </c>
    </row>
    <row r="605" spans="1:5" ht="36" customHeight="1">
      <c r="A605" s="367" t="s">
        <v>1050</v>
      </c>
      <c r="B605" s="256" t="s">
        <v>1051</v>
      </c>
      <c r="C605" s="258">
        <v>0</v>
      </c>
      <c r="D605" s="258">
        <v>0</v>
      </c>
      <c r="E605" s="259" t="str">
        <f t="shared" si="51"/>
        <v/>
      </c>
    </row>
    <row r="606" spans="1:5" ht="36" customHeight="1">
      <c r="A606" s="367" t="s">
        <v>1052</v>
      </c>
      <c r="B606" s="256" t="s">
        <v>1053</v>
      </c>
      <c r="C606" s="258">
        <v>0</v>
      </c>
      <c r="D606" s="258">
        <v>0</v>
      </c>
      <c r="E606" s="259" t="str">
        <f t="shared" si="51"/>
        <v/>
      </c>
    </row>
    <row r="607" spans="1:5" ht="36" customHeight="1">
      <c r="A607" s="367" t="s">
        <v>1054</v>
      </c>
      <c r="B607" s="256" t="s">
        <v>1055</v>
      </c>
      <c r="C607" s="258">
        <v>0</v>
      </c>
      <c r="D607" s="258">
        <v>0</v>
      </c>
      <c r="E607" s="259" t="str">
        <f t="shared" si="51"/>
        <v/>
      </c>
    </row>
    <row r="608" spans="1:5" ht="36" customHeight="1">
      <c r="A608" s="367">
        <v>2081099</v>
      </c>
      <c r="B608" s="256" t="s">
        <v>3110</v>
      </c>
      <c r="C608" s="424">
        <v>446</v>
      </c>
      <c r="D608" s="425">
        <v>234</v>
      </c>
      <c r="E608" s="259"/>
    </row>
    <row r="609" spans="1:5" ht="36" customHeight="1">
      <c r="A609" s="366" t="s">
        <v>1056</v>
      </c>
      <c r="B609" s="253" t="s">
        <v>1057</v>
      </c>
      <c r="C609" s="262">
        <f>SUM(C610:C617)</f>
        <v>603</v>
      </c>
      <c r="D609" s="262">
        <f>SUM(D610:D617)</f>
        <v>613</v>
      </c>
      <c r="E609" s="263">
        <f t="shared" ref="E609:E610" si="56">(D609-C609)/C609</f>
        <v>1.7000000000000001E-2</v>
      </c>
    </row>
    <row r="610" spans="1:5" ht="36" customHeight="1">
      <c r="A610" s="367" t="s">
        <v>1058</v>
      </c>
      <c r="B610" s="256" t="s">
        <v>128</v>
      </c>
      <c r="C610" s="425">
        <v>341</v>
      </c>
      <c r="D610" s="425">
        <v>429</v>
      </c>
      <c r="E610" s="263">
        <f t="shared" si="56"/>
        <v>0.25800000000000001</v>
      </c>
    </row>
    <row r="611" spans="1:5" ht="36" customHeight="1">
      <c r="A611" s="367" t="s">
        <v>1059</v>
      </c>
      <c r="B611" s="256" t="s">
        <v>130</v>
      </c>
      <c r="C611" s="258">
        <v>0</v>
      </c>
      <c r="D611" s="258">
        <v>0</v>
      </c>
      <c r="E611" s="259" t="str">
        <f t="shared" si="51"/>
        <v/>
      </c>
    </row>
    <row r="612" spans="1:5" ht="36" customHeight="1">
      <c r="A612" s="367" t="s">
        <v>1060</v>
      </c>
      <c r="B612" s="256" t="s">
        <v>132</v>
      </c>
      <c r="C612" s="258"/>
      <c r="D612" s="258"/>
      <c r="E612" s="259"/>
    </row>
    <row r="613" spans="1:5" ht="36" customHeight="1">
      <c r="A613" s="367" t="s">
        <v>1061</v>
      </c>
      <c r="B613" s="256" t="s">
        <v>3107</v>
      </c>
      <c r="C613" s="258"/>
      <c r="D613" s="258"/>
      <c r="E613" s="259"/>
    </row>
    <row r="614" spans="1:5" ht="36" customHeight="1">
      <c r="A614" s="367" t="s">
        <v>1062</v>
      </c>
      <c r="B614" s="256" t="s">
        <v>3108</v>
      </c>
      <c r="C614" s="425">
        <v>125</v>
      </c>
      <c r="D614" s="425">
        <v>0</v>
      </c>
      <c r="E614" s="263">
        <f t="shared" ref="E614" si="57">(D614-C614)/C614</f>
        <v>-1</v>
      </c>
    </row>
    <row r="615" spans="1:5" ht="36" customHeight="1">
      <c r="A615" s="367" t="s">
        <v>1063</v>
      </c>
      <c r="B615" s="256" t="s">
        <v>3109</v>
      </c>
      <c r="C615" s="258"/>
      <c r="D615" s="258"/>
      <c r="E615" s="259"/>
    </row>
    <row r="616" spans="1:5" ht="36" customHeight="1">
      <c r="A616" s="367" t="s">
        <v>1064</v>
      </c>
      <c r="B616" s="256" t="s">
        <v>1065</v>
      </c>
      <c r="C616" s="258">
        <v>0</v>
      </c>
      <c r="D616" s="258">
        <v>0</v>
      </c>
      <c r="E616" s="259" t="str">
        <f t="shared" si="51"/>
        <v/>
      </c>
    </row>
    <row r="617" spans="1:5" ht="36" customHeight="1">
      <c r="A617" s="367" t="s">
        <v>1066</v>
      </c>
      <c r="B617" s="256" t="s">
        <v>3111</v>
      </c>
      <c r="C617" s="258">
        <v>137</v>
      </c>
      <c r="D617" s="258">
        <v>184</v>
      </c>
      <c r="E617" s="263">
        <f t="shared" ref="E617:E619" si="58">(D617-C617)/C617</f>
        <v>0.34300000000000003</v>
      </c>
    </row>
    <row r="618" spans="1:5" ht="36" customHeight="1">
      <c r="A618" s="366" t="s">
        <v>1067</v>
      </c>
      <c r="B618" s="253" t="s">
        <v>3112</v>
      </c>
      <c r="C618" s="262">
        <f>SUM(C619:C622)</f>
        <v>78</v>
      </c>
      <c r="D618" s="262">
        <f>SUM(D619:D622)</f>
        <v>61</v>
      </c>
      <c r="E618" s="263">
        <f t="shared" si="58"/>
        <v>-0.218</v>
      </c>
    </row>
    <row r="619" spans="1:5" ht="36" customHeight="1">
      <c r="A619" s="367" t="s">
        <v>1068</v>
      </c>
      <c r="B619" s="256" t="s">
        <v>3102</v>
      </c>
      <c r="C619" s="425">
        <v>58</v>
      </c>
      <c r="D619" s="425">
        <v>61</v>
      </c>
      <c r="E619" s="263">
        <f t="shared" si="58"/>
        <v>5.1999999999999998E-2</v>
      </c>
    </row>
    <row r="620" spans="1:5" ht="36" customHeight="1">
      <c r="A620" s="367" t="s">
        <v>1069</v>
      </c>
      <c r="B620" s="256" t="s">
        <v>130</v>
      </c>
      <c r="C620" s="258">
        <v>0</v>
      </c>
      <c r="D620" s="258">
        <v>0</v>
      </c>
      <c r="E620" s="259" t="str">
        <f t="shared" si="51"/>
        <v/>
      </c>
    </row>
    <row r="621" spans="1:5" ht="36" customHeight="1">
      <c r="A621" s="367" t="s">
        <v>1070</v>
      </c>
      <c r="B621" s="256" t="s">
        <v>132</v>
      </c>
      <c r="C621" s="258">
        <v>0</v>
      </c>
      <c r="D621" s="258">
        <v>0</v>
      </c>
      <c r="E621" s="259" t="str">
        <f t="shared" si="51"/>
        <v/>
      </c>
    </row>
    <row r="622" spans="1:5" ht="36" customHeight="1">
      <c r="A622" s="367" t="s">
        <v>1071</v>
      </c>
      <c r="B622" s="256" t="s">
        <v>1072</v>
      </c>
      <c r="C622" s="424">
        <v>20</v>
      </c>
      <c r="D622" s="425">
        <v>0</v>
      </c>
      <c r="E622" s="263">
        <f t="shared" ref="E622" si="59">(D622-C622)/C622</f>
        <v>-1</v>
      </c>
    </row>
    <row r="623" spans="1:5" ht="36" customHeight="1">
      <c r="A623" s="366" t="s">
        <v>1073</v>
      </c>
      <c r="B623" s="253" t="s">
        <v>1074</v>
      </c>
      <c r="C623" s="262">
        <f>SUM(C624:C625)</f>
        <v>0</v>
      </c>
      <c r="D623" s="262">
        <f>SUM(D624:D625)</f>
        <v>0</v>
      </c>
      <c r="E623" s="263" t="str">
        <f t="shared" si="51"/>
        <v/>
      </c>
    </row>
    <row r="624" spans="1:5" ht="36" customHeight="1">
      <c r="A624" s="367" t="s">
        <v>1075</v>
      </c>
      <c r="B624" s="256" t="s">
        <v>1076</v>
      </c>
      <c r="C624" s="258">
        <v>0</v>
      </c>
      <c r="D624" s="258">
        <v>0</v>
      </c>
      <c r="E624" s="259" t="str">
        <f t="shared" si="51"/>
        <v/>
      </c>
    </row>
    <row r="625" spans="1:5" ht="36" customHeight="1">
      <c r="A625" s="367" t="s">
        <v>1077</v>
      </c>
      <c r="B625" s="256" t="s">
        <v>1078</v>
      </c>
      <c r="C625" s="258">
        <v>0</v>
      </c>
      <c r="D625" s="258">
        <v>0</v>
      </c>
      <c r="E625" s="259" t="str">
        <f t="shared" si="51"/>
        <v/>
      </c>
    </row>
    <row r="626" spans="1:5" ht="36" customHeight="1">
      <c r="A626" s="366" t="s">
        <v>1079</v>
      </c>
      <c r="B626" s="253" t="s">
        <v>1080</v>
      </c>
      <c r="C626" s="262">
        <f>SUM(C628)</f>
        <v>0</v>
      </c>
      <c r="D626" s="262">
        <f>SUM(D628)</f>
        <v>5</v>
      </c>
      <c r="E626" s="263"/>
    </row>
    <row r="627" spans="1:5" ht="36" customHeight="1">
      <c r="A627" s="367" t="s">
        <v>1081</v>
      </c>
      <c r="B627" s="256" t="s">
        <v>1082</v>
      </c>
      <c r="C627" s="258">
        <v>0</v>
      </c>
      <c r="D627" s="258">
        <v>0</v>
      </c>
      <c r="E627" s="259" t="str">
        <f t="shared" si="51"/>
        <v/>
      </c>
    </row>
    <row r="628" spans="1:5" ht="36" customHeight="1">
      <c r="A628" s="367" t="s">
        <v>1083</v>
      </c>
      <c r="B628" s="256" t="s">
        <v>1084</v>
      </c>
      <c r="C628" s="258"/>
      <c r="D628" s="258">
        <v>5</v>
      </c>
      <c r="E628" s="263"/>
    </row>
    <row r="629" spans="1:5" ht="36" customHeight="1">
      <c r="A629" s="366" t="s">
        <v>1085</v>
      </c>
      <c r="B629" s="253" t="s">
        <v>1086</v>
      </c>
      <c r="C629" s="262">
        <f>SUM(C630:C631)</f>
        <v>0</v>
      </c>
      <c r="D629" s="262">
        <f>SUM(D630:D631)</f>
        <v>0</v>
      </c>
      <c r="E629" s="263" t="str">
        <f t="shared" si="51"/>
        <v/>
      </c>
    </row>
    <row r="630" spans="1:5" ht="36" customHeight="1">
      <c r="A630" s="367" t="s">
        <v>1087</v>
      </c>
      <c r="B630" s="256" t="s">
        <v>1088</v>
      </c>
      <c r="C630" s="258">
        <v>0</v>
      </c>
      <c r="D630" s="258">
        <v>0</v>
      </c>
      <c r="E630" s="259" t="str">
        <f t="shared" si="51"/>
        <v/>
      </c>
    </row>
    <row r="631" spans="1:5" ht="36" customHeight="1">
      <c r="A631" s="367" t="s">
        <v>1089</v>
      </c>
      <c r="B631" s="256" t="s">
        <v>1090</v>
      </c>
      <c r="C631" s="258">
        <v>0</v>
      </c>
      <c r="D631" s="258">
        <v>0</v>
      </c>
      <c r="E631" s="259" t="str">
        <f t="shared" si="51"/>
        <v/>
      </c>
    </row>
    <row r="632" spans="1:5" ht="36" customHeight="1">
      <c r="A632" s="366" t="s">
        <v>1091</v>
      </c>
      <c r="B632" s="253" t="s">
        <v>1092</v>
      </c>
      <c r="C632" s="262">
        <f>SUM(C633:C634)</f>
        <v>0</v>
      </c>
      <c r="D632" s="262">
        <f>SUM(D633:D634)</f>
        <v>0</v>
      </c>
      <c r="E632" s="263" t="str">
        <f t="shared" si="51"/>
        <v/>
      </c>
    </row>
    <row r="633" spans="1:5" ht="36" customHeight="1">
      <c r="A633" s="367" t="s">
        <v>1093</v>
      </c>
      <c r="B633" s="256" t="s">
        <v>1094</v>
      </c>
      <c r="C633" s="258">
        <v>0</v>
      </c>
      <c r="D633" s="258">
        <v>0</v>
      </c>
      <c r="E633" s="259" t="str">
        <f t="shared" si="51"/>
        <v/>
      </c>
    </row>
    <row r="634" spans="1:5" ht="36" customHeight="1">
      <c r="A634" s="367" t="s">
        <v>1095</v>
      </c>
      <c r="B634" s="256" t="s">
        <v>1096</v>
      </c>
      <c r="C634" s="258">
        <v>0</v>
      </c>
      <c r="D634" s="258">
        <v>0</v>
      </c>
      <c r="E634" s="259" t="str">
        <f t="shared" si="51"/>
        <v/>
      </c>
    </row>
    <row r="635" spans="1:5" ht="36" customHeight="1">
      <c r="A635" s="366" t="s">
        <v>1097</v>
      </c>
      <c r="B635" s="253" t="s">
        <v>1098</v>
      </c>
      <c r="C635" s="262">
        <f>SUM(C636:C637)</f>
        <v>0</v>
      </c>
      <c r="D635" s="262">
        <f>SUM(D636:D637)</f>
        <v>0</v>
      </c>
      <c r="E635" s="263" t="str">
        <f t="shared" si="51"/>
        <v/>
      </c>
    </row>
    <row r="636" spans="1:5" ht="36" customHeight="1">
      <c r="A636" s="367" t="s">
        <v>1099</v>
      </c>
      <c r="B636" s="256" t="s">
        <v>1100</v>
      </c>
      <c r="C636" s="258">
        <v>0</v>
      </c>
      <c r="D636" s="258">
        <v>0</v>
      </c>
      <c r="E636" s="259" t="str">
        <f t="shared" si="51"/>
        <v/>
      </c>
    </row>
    <row r="637" spans="1:5" ht="36" customHeight="1">
      <c r="A637" s="367" t="s">
        <v>1101</v>
      </c>
      <c r="B637" s="256" t="s">
        <v>1102</v>
      </c>
      <c r="C637" s="258">
        <v>0</v>
      </c>
      <c r="D637" s="258">
        <v>0</v>
      </c>
      <c r="E637" s="259" t="str">
        <f t="shared" si="51"/>
        <v/>
      </c>
    </row>
    <row r="638" spans="1:5" ht="36" customHeight="1">
      <c r="A638" s="366" t="s">
        <v>1103</v>
      </c>
      <c r="B638" s="253" t="s">
        <v>1104</v>
      </c>
      <c r="C638" s="262"/>
      <c r="D638" s="262"/>
      <c r="E638" s="263"/>
    </row>
    <row r="639" spans="1:5" ht="36" customHeight="1">
      <c r="A639" s="367" t="s">
        <v>1105</v>
      </c>
      <c r="B639" s="256" t="s">
        <v>1106</v>
      </c>
      <c r="C639" s="258"/>
      <c r="D639" s="258"/>
      <c r="E639" s="259"/>
    </row>
    <row r="640" spans="1:5" ht="36" customHeight="1">
      <c r="A640" s="367" t="s">
        <v>1107</v>
      </c>
      <c r="B640" s="256" t="s">
        <v>1108</v>
      </c>
      <c r="C640" s="258">
        <v>0</v>
      </c>
      <c r="D640" s="258">
        <v>0</v>
      </c>
      <c r="E640" s="259" t="str">
        <f t="shared" ref="E640:E646" si="60">IF(C640&gt;0,D640/C640-1,IF(C640&lt;0,-(D640/C640-1),""))</f>
        <v/>
      </c>
    </row>
    <row r="641" spans="1:5" ht="36" customHeight="1">
      <c r="A641" s="367" t="s">
        <v>1109</v>
      </c>
      <c r="B641" s="256" t="s">
        <v>1110</v>
      </c>
      <c r="C641" s="258">
        <v>0</v>
      </c>
      <c r="D641" s="258">
        <v>0</v>
      </c>
      <c r="E641" s="259" t="str">
        <f t="shared" si="60"/>
        <v/>
      </c>
    </row>
    <row r="642" spans="1:5" ht="36" customHeight="1">
      <c r="A642" s="366" t="s">
        <v>1111</v>
      </c>
      <c r="B642" s="253" t="s">
        <v>1112</v>
      </c>
      <c r="C642" s="262">
        <f>SUM(C643:C646)</f>
        <v>0</v>
      </c>
      <c r="D642" s="262">
        <f>SUM(D643:D646)</f>
        <v>0</v>
      </c>
      <c r="E642" s="263" t="str">
        <f t="shared" si="60"/>
        <v/>
      </c>
    </row>
    <row r="643" spans="1:5" ht="36" customHeight="1">
      <c r="A643" s="367" t="s">
        <v>1113</v>
      </c>
      <c r="B643" s="256" t="s">
        <v>1114</v>
      </c>
      <c r="C643" s="258">
        <v>0</v>
      </c>
      <c r="D643" s="258">
        <v>0</v>
      </c>
      <c r="E643" s="259" t="str">
        <f t="shared" si="60"/>
        <v/>
      </c>
    </row>
    <row r="644" spans="1:5" ht="36" customHeight="1">
      <c r="A644" s="367" t="s">
        <v>1115</v>
      </c>
      <c r="B644" s="256" t="s">
        <v>1116</v>
      </c>
      <c r="C644" s="258">
        <v>0</v>
      </c>
      <c r="D644" s="258">
        <v>0</v>
      </c>
      <c r="E644" s="259" t="str">
        <f t="shared" si="60"/>
        <v/>
      </c>
    </row>
    <row r="645" spans="1:5" ht="36" customHeight="1">
      <c r="A645" s="367" t="s">
        <v>1117</v>
      </c>
      <c r="B645" s="256" t="s">
        <v>1118</v>
      </c>
      <c r="C645" s="258">
        <v>0</v>
      </c>
      <c r="D645" s="258">
        <v>0</v>
      </c>
      <c r="E645" s="259" t="str">
        <f t="shared" si="60"/>
        <v/>
      </c>
    </row>
    <row r="646" spans="1:5" ht="36" customHeight="1">
      <c r="A646" s="367" t="s">
        <v>1119</v>
      </c>
      <c r="B646" s="256" t="s">
        <v>1120</v>
      </c>
      <c r="C646" s="258">
        <v>0</v>
      </c>
      <c r="D646" s="258">
        <v>0</v>
      </c>
      <c r="E646" s="259" t="str">
        <f t="shared" si="60"/>
        <v/>
      </c>
    </row>
    <row r="647" spans="1:5" ht="36" customHeight="1">
      <c r="A647" s="366" t="s">
        <v>1121</v>
      </c>
      <c r="B647" s="253" t="s">
        <v>1122</v>
      </c>
      <c r="C647" s="262">
        <f>SUM(C648:C654)</f>
        <v>261</v>
      </c>
      <c r="D647" s="262">
        <f>SUM(D648:D654)</f>
        <v>259</v>
      </c>
      <c r="E647" s="263">
        <f t="shared" ref="E647:E648" si="61">(D647-C647)/C647</f>
        <v>-8.0000000000000002E-3</v>
      </c>
    </row>
    <row r="648" spans="1:5" ht="36" customHeight="1">
      <c r="A648" s="367" t="s">
        <v>1123</v>
      </c>
      <c r="B648" s="256" t="s">
        <v>128</v>
      </c>
      <c r="C648" s="425">
        <v>164</v>
      </c>
      <c r="D648" s="425">
        <v>139</v>
      </c>
      <c r="E648" s="263">
        <f t="shared" si="61"/>
        <v>-0.152</v>
      </c>
    </row>
    <row r="649" spans="1:5" ht="36" customHeight="1">
      <c r="A649" s="367" t="s">
        <v>1124</v>
      </c>
      <c r="B649" s="256" t="s">
        <v>130</v>
      </c>
      <c r="C649" s="258"/>
      <c r="D649" s="258"/>
      <c r="E649" s="259"/>
    </row>
    <row r="650" spans="1:5" ht="36" customHeight="1">
      <c r="A650" s="367" t="s">
        <v>1125</v>
      </c>
      <c r="B650" s="256" t="s">
        <v>132</v>
      </c>
      <c r="C650" s="258">
        <v>0</v>
      </c>
      <c r="D650" s="258">
        <v>0</v>
      </c>
      <c r="E650" s="259" t="str">
        <f>IF(C650&gt;0,D650/C650-1,IF(C650&lt;0,-(D650/C650-1),""))</f>
        <v/>
      </c>
    </row>
    <row r="651" spans="1:5" ht="36" customHeight="1">
      <c r="A651" s="367" t="s">
        <v>1126</v>
      </c>
      <c r="B651" s="256" t="s">
        <v>1127</v>
      </c>
      <c r="C651" s="424">
        <v>40</v>
      </c>
      <c r="D651" s="425">
        <v>54</v>
      </c>
      <c r="E651" s="263">
        <f t="shared" ref="E651" si="62">(D651-C651)/C651</f>
        <v>0.35</v>
      </c>
    </row>
    <row r="652" spans="1:5" ht="36" customHeight="1">
      <c r="A652" s="367" t="s">
        <v>1128</v>
      </c>
      <c r="B652" s="256" t="s">
        <v>1129</v>
      </c>
      <c r="C652" s="258"/>
      <c r="D652" s="258"/>
      <c r="E652" s="259"/>
    </row>
    <row r="653" spans="1:5" ht="36" customHeight="1">
      <c r="A653" s="367" t="s">
        <v>1130</v>
      </c>
      <c r="B653" s="256" t="s">
        <v>3114</v>
      </c>
      <c r="C653" s="424"/>
      <c r="D653" s="425">
        <v>66</v>
      </c>
      <c r="E653" s="263"/>
    </row>
    <row r="654" spans="1:5" ht="36" customHeight="1">
      <c r="A654" s="367" t="s">
        <v>1131</v>
      </c>
      <c r="B654" s="256" t="s">
        <v>3113</v>
      </c>
      <c r="C654" s="258">
        <v>57</v>
      </c>
      <c r="D654" s="258"/>
      <c r="E654" s="263">
        <f t="shared" ref="E654" si="63">(D654-C654)/C654</f>
        <v>-1</v>
      </c>
    </row>
    <row r="655" spans="1:5" ht="36" customHeight="1">
      <c r="A655" s="366" t="s">
        <v>1132</v>
      </c>
      <c r="B655" s="253" t="s">
        <v>1133</v>
      </c>
      <c r="C655" s="262">
        <f>SUM(C656:C657)</f>
        <v>0</v>
      </c>
      <c r="D655" s="262">
        <f>SUM(D656:D657)</f>
        <v>0</v>
      </c>
      <c r="E655" s="263" t="str">
        <f>IF(C655&gt;0,D655/C655-1,IF(C655&lt;0,-(D655/C655-1),""))</f>
        <v/>
      </c>
    </row>
    <row r="656" spans="1:5" ht="36" customHeight="1">
      <c r="A656" s="367" t="s">
        <v>1134</v>
      </c>
      <c r="B656" s="256" t="s">
        <v>1135</v>
      </c>
      <c r="C656" s="258">
        <v>0</v>
      </c>
      <c r="D656" s="258">
        <v>0</v>
      </c>
      <c r="E656" s="259" t="str">
        <f>IF(C656&gt;0,D656/C656-1,IF(C656&lt;0,-(D656/C656-1),""))</f>
        <v/>
      </c>
    </row>
    <row r="657" spans="1:6" ht="36" customHeight="1">
      <c r="A657" s="367" t="s">
        <v>1136</v>
      </c>
      <c r="B657" s="256" t="s">
        <v>1137</v>
      </c>
      <c r="C657" s="258">
        <v>0</v>
      </c>
      <c r="D657" s="258">
        <v>0</v>
      </c>
      <c r="E657" s="259" t="str">
        <f>IF(C657&gt;0,D657/C657-1,IF(C657&lt;0,-(D657/C657-1),""))</f>
        <v/>
      </c>
    </row>
    <row r="658" spans="1:6" ht="36" customHeight="1">
      <c r="A658" s="366" t="s">
        <v>1138</v>
      </c>
      <c r="B658" s="253" t="s">
        <v>3115</v>
      </c>
      <c r="C658" s="262">
        <f>SUM(C659)</f>
        <v>4597</v>
      </c>
      <c r="D658" s="262">
        <f>SUM(D659)</f>
        <v>5278</v>
      </c>
      <c r="E658" s="263">
        <f t="shared" ref="E658:E662" si="64">(D658-C658)/C658</f>
        <v>0.14799999999999999</v>
      </c>
    </row>
    <row r="659" spans="1:6" ht="36" customHeight="1">
      <c r="A659" s="256">
        <v>2089999</v>
      </c>
      <c r="B659" s="256" t="s">
        <v>1139</v>
      </c>
      <c r="C659" s="258">
        <v>4597</v>
      </c>
      <c r="D659" s="258">
        <v>5278</v>
      </c>
      <c r="E659" s="263">
        <f t="shared" si="64"/>
        <v>0.14799999999999999</v>
      </c>
    </row>
    <row r="660" spans="1:6" ht="36" customHeight="1">
      <c r="A660" s="366" t="s">
        <v>81</v>
      </c>
      <c r="B660" s="253" t="s">
        <v>82</v>
      </c>
      <c r="C660" s="262">
        <f>SUM(C661,C666,C684,C697,C700,C704,C709,C720,C731)</f>
        <v>28827</v>
      </c>
      <c r="D660" s="262">
        <f>SUM(D661,D666,D684,D697,D700,D704,D709,D720,D731)</f>
        <v>31229</v>
      </c>
      <c r="E660" s="263">
        <f t="shared" si="64"/>
        <v>8.3000000000000004E-2</v>
      </c>
    </row>
    <row r="661" spans="1:6" ht="36" customHeight="1">
      <c r="A661" s="366" t="s">
        <v>1140</v>
      </c>
      <c r="B661" s="253" t="s">
        <v>1141</v>
      </c>
      <c r="C661" s="262">
        <f>SUM(C662:C665)</f>
        <v>757</v>
      </c>
      <c r="D661" s="262">
        <f>SUM(D662:D665)</f>
        <v>821</v>
      </c>
      <c r="E661" s="263">
        <f t="shared" si="64"/>
        <v>8.5000000000000006E-2</v>
      </c>
      <c r="F661" s="323"/>
    </row>
    <row r="662" spans="1:6" ht="36" customHeight="1">
      <c r="A662" s="367" t="s">
        <v>1142</v>
      </c>
      <c r="B662" s="256" t="s">
        <v>128</v>
      </c>
      <c r="C662" s="425">
        <v>757</v>
      </c>
      <c r="D662" s="425">
        <v>821</v>
      </c>
      <c r="E662" s="263">
        <f t="shared" si="64"/>
        <v>8.5000000000000006E-2</v>
      </c>
    </row>
    <row r="663" spans="1:6" ht="36" customHeight="1">
      <c r="A663" s="367" t="s">
        <v>1143</v>
      </c>
      <c r="B663" s="256" t="s">
        <v>3119</v>
      </c>
      <c r="C663" s="258"/>
      <c r="D663" s="258"/>
      <c r="E663" s="259"/>
    </row>
    <row r="664" spans="1:6" ht="36" customHeight="1">
      <c r="A664" s="367" t="s">
        <v>1144</v>
      </c>
      <c r="B664" s="256" t="s">
        <v>3103</v>
      </c>
      <c r="C664" s="258"/>
      <c r="D664" s="258"/>
      <c r="E664" s="259"/>
    </row>
    <row r="665" spans="1:6" ht="36" customHeight="1">
      <c r="A665" s="367" t="s">
        <v>1145</v>
      </c>
      <c r="B665" s="256" t="s">
        <v>3118</v>
      </c>
      <c r="C665" s="424"/>
      <c r="D665" s="425">
        <v>0</v>
      </c>
      <c r="E665" s="259"/>
    </row>
    <row r="666" spans="1:6" ht="36" customHeight="1">
      <c r="A666" s="366" t="s">
        <v>1146</v>
      </c>
      <c r="B666" s="253" t="s">
        <v>3120</v>
      </c>
      <c r="C666" s="262">
        <f>SUM(C667:C679)</f>
        <v>2766</v>
      </c>
      <c r="D666" s="262">
        <f>SUM(D667:D679)</f>
        <v>2924</v>
      </c>
      <c r="E666" s="263">
        <f t="shared" ref="E666:E668" si="65">(D666-C666)/C666</f>
        <v>5.7000000000000002E-2</v>
      </c>
    </row>
    <row r="667" spans="1:6" ht="36" customHeight="1">
      <c r="A667" s="367" t="s">
        <v>1147</v>
      </c>
      <c r="B667" s="256" t="s">
        <v>3117</v>
      </c>
      <c r="C667" s="425">
        <v>2123</v>
      </c>
      <c r="D667" s="425">
        <v>2109</v>
      </c>
      <c r="E667" s="263">
        <f t="shared" si="65"/>
        <v>-7.0000000000000001E-3</v>
      </c>
    </row>
    <row r="668" spans="1:6" ht="36" customHeight="1">
      <c r="A668" s="367" t="s">
        <v>1148</v>
      </c>
      <c r="B668" s="256" t="s">
        <v>3121</v>
      </c>
      <c r="C668" s="425">
        <v>643</v>
      </c>
      <c r="D668" s="425">
        <v>815</v>
      </c>
      <c r="E668" s="263">
        <f t="shared" si="65"/>
        <v>0.26700000000000002</v>
      </c>
    </row>
    <row r="669" spans="1:6" ht="36" customHeight="1">
      <c r="A669" s="367" t="s">
        <v>1149</v>
      </c>
      <c r="B669" s="256" t="s">
        <v>3116</v>
      </c>
      <c r="C669" s="258"/>
      <c r="D669" s="258"/>
      <c r="E669" s="259"/>
    </row>
    <row r="670" spans="1:6" ht="36" customHeight="1">
      <c r="A670" s="367" t="s">
        <v>1150</v>
      </c>
      <c r="B670" s="256" t="s">
        <v>1151</v>
      </c>
      <c r="C670" s="258">
        <v>0</v>
      </c>
      <c r="D670" s="258">
        <v>0</v>
      </c>
      <c r="E670" s="259" t="str">
        <f>IF(C670&gt;0,D670/C670-1,IF(C670&lt;0,-(D670/C670-1),""))</f>
        <v/>
      </c>
    </row>
    <row r="671" spans="1:6" ht="36" customHeight="1">
      <c r="A671" s="367" t="s">
        <v>1152</v>
      </c>
      <c r="B671" s="256" t="s">
        <v>1153</v>
      </c>
      <c r="C671" s="258">
        <v>0</v>
      </c>
      <c r="D671" s="258">
        <v>0</v>
      </c>
      <c r="E671" s="259" t="str">
        <f>IF(C671&gt;0,D671/C671-1,IF(C671&lt;0,-(D671/C671-1),""))</f>
        <v/>
      </c>
    </row>
    <row r="672" spans="1:6" ht="36" customHeight="1">
      <c r="A672" s="367" t="s">
        <v>1154</v>
      </c>
      <c r="B672" s="256" t="s">
        <v>1155</v>
      </c>
      <c r="C672" s="258">
        <v>0</v>
      </c>
      <c r="D672" s="258">
        <v>0</v>
      </c>
      <c r="E672" s="259" t="str">
        <f>IF(C672&gt;0,D672/C672-1,IF(C672&lt;0,-(D672/C672-1),""))</f>
        <v/>
      </c>
    </row>
    <row r="673" spans="1:6" ht="36" customHeight="1">
      <c r="A673" s="367" t="s">
        <v>1156</v>
      </c>
      <c r="B673" s="256" t="s">
        <v>1157</v>
      </c>
      <c r="C673" s="258">
        <v>0</v>
      </c>
      <c r="D673" s="258">
        <v>0</v>
      </c>
      <c r="E673" s="259" t="str">
        <f>IF(C673&gt;0,D673/C673-1,IF(C673&lt;0,-(D673/C673-1),""))</f>
        <v/>
      </c>
    </row>
    <row r="674" spans="1:6" ht="36" customHeight="1">
      <c r="A674" s="367" t="s">
        <v>1158</v>
      </c>
      <c r="B674" s="256" t="s">
        <v>3122</v>
      </c>
      <c r="C674" s="258"/>
      <c r="D674" s="258"/>
      <c r="E674" s="259"/>
    </row>
    <row r="675" spans="1:6" ht="36" customHeight="1">
      <c r="A675" s="367" t="s">
        <v>1159</v>
      </c>
      <c r="B675" s="256" t="s">
        <v>1160</v>
      </c>
      <c r="C675" s="258">
        <v>0</v>
      </c>
      <c r="D675" s="258">
        <v>0</v>
      </c>
      <c r="E675" s="259" t="str">
        <f>IF(C675&gt;0,D675/C675-1,IF(C675&lt;0,-(D675/C675-1),""))</f>
        <v/>
      </c>
    </row>
    <row r="676" spans="1:6" ht="36" customHeight="1">
      <c r="A676" s="367" t="s">
        <v>1161</v>
      </c>
      <c r="B676" s="256" t="s">
        <v>3123</v>
      </c>
      <c r="C676" s="258"/>
      <c r="D676" s="258"/>
      <c r="E676" s="259"/>
    </row>
    <row r="677" spans="1:6" ht="36" customHeight="1">
      <c r="A677" s="367" t="s">
        <v>1162</v>
      </c>
      <c r="B677" s="256" t="s">
        <v>1163</v>
      </c>
      <c r="C677" s="258">
        <v>0</v>
      </c>
      <c r="D677" s="258">
        <v>0</v>
      </c>
      <c r="E677" s="259" t="str">
        <f>IF(C677&gt;0,D677/C677-1,IF(C677&lt;0,-(D677/C677-1),""))</f>
        <v/>
      </c>
    </row>
    <row r="678" spans="1:6" ht="36" customHeight="1">
      <c r="A678" s="367" t="s">
        <v>1164</v>
      </c>
      <c r="B678" s="256" t="s">
        <v>1165</v>
      </c>
      <c r="C678" s="258"/>
      <c r="D678" s="258"/>
      <c r="E678" s="259"/>
    </row>
    <row r="679" spans="1:6" ht="36" customHeight="1">
      <c r="A679" s="367" t="s">
        <v>1166</v>
      </c>
      <c r="B679" s="256" t="s">
        <v>1167</v>
      </c>
      <c r="C679" s="424"/>
      <c r="D679" s="425">
        <v>0</v>
      </c>
      <c r="E679" s="259"/>
    </row>
    <row r="680" spans="1:6" ht="36" customHeight="1">
      <c r="A680" s="366" t="s">
        <v>1168</v>
      </c>
      <c r="B680" s="253" t="s">
        <v>1169</v>
      </c>
      <c r="C680" s="262">
        <f>SUM(C681:C683)</f>
        <v>0</v>
      </c>
      <c r="D680" s="262">
        <f>SUM(D681:D683)</f>
        <v>0</v>
      </c>
      <c r="E680" s="263" t="str">
        <f>IF(C680&gt;0,D680/C680-1,IF(C680&lt;0,-(D680/C680-1),""))</f>
        <v/>
      </c>
    </row>
    <row r="681" spans="1:6" ht="36" customHeight="1">
      <c r="A681" s="367" t="s">
        <v>1170</v>
      </c>
      <c r="B681" s="256" t="s">
        <v>1171</v>
      </c>
      <c r="C681" s="258">
        <v>0</v>
      </c>
      <c r="D681" s="258">
        <v>0</v>
      </c>
      <c r="E681" s="259" t="str">
        <f>IF(C681&gt;0,D681/C681-1,IF(C681&lt;0,-(D681/C681-1),""))</f>
        <v/>
      </c>
    </row>
    <row r="682" spans="1:6" ht="36" customHeight="1">
      <c r="A682" s="367" t="s">
        <v>1172</v>
      </c>
      <c r="B682" s="256" t="s">
        <v>1173</v>
      </c>
      <c r="C682" s="258">
        <v>0</v>
      </c>
      <c r="D682" s="258">
        <v>0</v>
      </c>
      <c r="E682" s="259" t="str">
        <f>IF(C682&gt;0,D682/C682-1,IF(C682&lt;0,-(D682/C682-1),""))</f>
        <v/>
      </c>
    </row>
    <row r="683" spans="1:6" ht="36" customHeight="1">
      <c r="A683" s="367" t="s">
        <v>1174</v>
      </c>
      <c r="B683" s="256" t="s">
        <v>1175</v>
      </c>
      <c r="C683" s="258">
        <v>0</v>
      </c>
      <c r="D683" s="258">
        <v>0</v>
      </c>
      <c r="E683" s="259" t="str">
        <f>IF(C683&gt;0,D683/C683-1,IF(C683&lt;0,-(D683/C683-1),""))</f>
        <v/>
      </c>
    </row>
    <row r="684" spans="1:6" ht="36" customHeight="1">
      <c r="A684" s="366" t="s">
        <v>1176</v>
      </c>
      <c r="B684" s="253" t="s">
        <v>1177</v>
      </c>
      <c r="C684" s="262">
        <f>SUM(C685:C696)</f>
        <v>1666</v>
      </c>
      <c r="D684" s="262">
        <f>SUM(D685:D696)</f>
        <v>1662</v>
      </c>
      <c r="E684" s="263">
        <f t="shared" ref="E684:E687" si="66">(D684-C684)/C684</f>
        <v>-2E-3</v>
      </c>
    </row>
    <row r="685" spans="1:6" ht="36" customHeight="1">
      <c r="A685" s="367" t="s">
        <v>1178</v>
      </c>
      <c r="B685" s="256" t="s">
        <v>1179</v>
      </c>
      <c r="C685" s="425">
        <v>618</v>
      </c>
      <c r="D685" s="425">
        <v>730</v>
      </c>
      <c r="E685" s="263">
        <f t="shared" si="66"/>
        <v>0.18099999999999999</v>
      </c>
      <c r="F685" s="323">
        <f>1666-C684</f>
        <v>0</v>
      </c>
    </row>
    <row r="686" spans="1:6" ht="36" customHeight="1">
      <c r="A686" s="367" t="s">
        <v>1180</v>
      </c>
      <c r="B686" s="256" t="s">
        <v>1181</v>
      </c>
      <c r="C686" s="425">
        <v>129</v>
      </c>
      <c r="D686" s="425">
        <v>125</v>
      </c>
      <c r="E686" s="263">
        <f t="shared" si="66"/>
        <v>-3.1E-2</v>
      </c>
    </row>
    <row r="687" spans="1:6" ht="36" customHeight="1">
      <c r="A687" s="367" t="s">
        <v>1182</v>
      </c>
      <c r="B687" s="256" t="s">
        <v>1183</v>
      </c>
      <c r="C687" s="425">
        <v>491</v>
      </c>
      <c r="D687" s="425">
        <v>483</v>
      </c>
      <c r="E687" s="263">
        <f t="shared" si="66"/>
        <v>-1.6E-2</v>
      </c>
    </row>
    <row r="688" spans="1:6" ht="36" customHeight="1">
      <c r="A688" s="367" t="s">
        <v>1184</v>
      </c>
      <c r="B688" s="256" t="s">
        <v>1185</v>
      </c>
      <c r="C688" s="258">
        <v>0</v>
      </c>
      <c r="D688" s="258">
        <v>0</v>
      </c>
      <c r="E688" s="259" t="str">
        <f>IF(C688&gt;0,D688/C688-1,IF(C688&lt;0,-(D688/C688-1),""))</f>
        <v/>
      </c>
    </row>
    <row r="689" spans="1:5" ht="36" customHeight="1">
      <c r="A689" s="367" t="s">
        <v>1186</v>
      </c>
      <c r="B689" s="256" t="s">
        <v>1187</v>
      </c>
      <c r="C689" s="258"/>
      <c r="D689" s="258"/>
      <c r="E689" s="259"/>
    </row>
    <row r="690" spans="1:5" ht="36" customHeight="1">
      <c r="A690" s="367" t="s">
        <v>1188</v>
      </c>
      <c r="B690" s="256" t="s">
        <v>1189</v>
      </c>
      <c r="C690" s="258">
        <v>0</v>
      </c>
      <c r="D690" s="258">
        <v>0</v>
      </c>
      <c r="E690" s="259" t="str">
        <f>IF(C690&gt;0,D690/C690-1,IF(C690&lt;0,-(D690/C690-1),""))</f>
        <v/>
      </c>
    </row>
    <row r="691" spans="1:5" ht="36" customHeight="1">
      <c r="A691" s="367" t="s">
        <v>1190</v>
      </c>
      <c r="B691" s="256" t="s">
        <v>1191</v>
      </c>
      <c r="C691" s="258">
        <v>0</v>
      </c>
      <c r="D691" s="258">
        <v>0</v>
      </c>
      <c r="E691" s="259" t="str">
        <f>IF(C691&gt;0,D691/C691-1,IF(C691&lt;0,-(D691/C691-1),""))</f>
        <v/>
      </c>
    </row>
    <row r="692" spans="1:5" ht="36" customHeight="1">
      <c r="A692" s="367" t="s">
        <v>1192</v>
      </c>
      <c r="B692" s="256" t="s">
        <v>1193</v>
      </c>
      <c r="C692" s="258">
        <v>0</v>
      </c>
      <c r="D692" s="258">
        <v>0</v>
      </c>
      <c r="E692" s="259" t="str">
        <f>IF(C692&gt;0,D692/C692-1,IF(C692&lt;0,-(D692/C692-1),""))</f>
        <v/>
      </c>
    </row>
    <row r="693" spans="1:5" ht="36" customHeight="1">
      <c r="A693" s="367" t="s">
        <v>1194</v>
      </c>
      <c r="B693" s="256" t="s">
        <v>1195</v>
      </c>
      <c r="C693" s="424">
        <v>52</v>
      </c>
      <c r="D693" s="425">
        <v>0</v>
      </c>
      <c r="E693" s="263">
        <f t="shared" ref="E693:E694" si="67">(D693-C693)/C693</f>
        <v>-1</v>
      </c>
    </row>
    <row r="694" spans="1:5" ht="36" customHeight="1">
      <c r="A694" s="367" t="s">
        <v>1196</v>
      </c>
      <c r="B694" s="256" t="s">
        <v>1197</v>
      </c>
      <c r="C694" s="424">
        <v>109</v>
      </c>
      <c r="D694" s="425">
        <v>0</v>
      </c>
      <c r="E694" s="263">
        <f t="shared" si="67"/>
        <v>-1</v>
      </c>
    </row>
    <row r="695" spans="1:5" ht="36" customHeight="1">
      <c r="A695" s="367" t="s">
        <v>1198</v>
      </c>
      <c r="B695" s="256" t="s">
        <v>1199</v>
      </c>
      <c r="C695" s="258">
        <v>0</v>
      </c>
      <c r="D695" s="258">
        <v>0</v>
      </c>
      <c r="E695" s="259" t="str">
        <f>IF(C695&gt;0,D695/C695-1,IF(C695&lt;0,-(D695/C695-1),""))</f>
        <v/>
      </c>
    </row>
    <row r="696" spans="1:5" ht="36" customHeight="1">
      <c r="A696" s="428" t="s">
        <v>1198</v>
      </c>
      <c r="B696" s="429" t="s">
        <v>1199</v>
      </c>
      <c r="C696" s="258">
        <v>267</v>
      </c>
      <c r="D696" s="258">
        <v>324</v>
      </c>
      <c r="E696" s="259"/>
    </row>
    <row r="697" spans="1:5" ht="36" customHeight="1">
      <c r="A697" s="366" t="s">
        <v>1200</v>
      </c>
      <c r="B697" s="253" t="s">
        <v>1201</v>
      </c>
      <c r="C697" s="262">
        <f>SUM(C698)</f>
        <v>121</v>
      </c>
      <c r="D697" s="262">
        <f>SUM(D698)</f>
        <v>0</v>
      </c>
      <c r="E697" s="263">
        <f t="shared" ref="E697:E698" si="68">(D697-C697)/C697</f>
        <v>-1</v>
      </c>
    </row>
    <row r="698" spans="1:5" ht="36" customHeight="1">
      <c r="A698" s="367" t="s">
        <v>1202</v>
      </c>
      <c r="B698" s="256" t="s">
        <v>1203</v>
      </c>
      <c r="C698" s="424">
        <v>121</v>
      </c>
      <c r="D698" s="425">
        <v>0</v>
      </c>
      <c r="E698" s="263">
        <f t="shared" si="68"/>
        <v>-1</v>
      </c>
    </row>
    <row r="699" spans="1:5" ht="36" customHeight="1">
      <c r="A699" s="367" t="s">
        <v>1204</v>
      </c>
      <c r="B699" s="256" t="s">
        <v>1205</v>
      </c>
      <c r="C699" s="258">
        <v>0</v>
      </c>
      <c r="D699" s="258">
        <v>0</v>
      </c>
      <c r="E699" s="259" t="str">
        <f>IF(C699&gt;0,D699/C699-1,IF(C699&lt;0,-(D699/C699-1),""))</f>
        <v/>
      </c>
    </row>
    <row r="700" spans="1:5" ht="36" customHeight="1">
      <c r="A700" s="366" t="s">
        <v>1206</v>
      </c>
      <c r="B700" s="253" t="s">
        <v>1207</v>
      </c>
      <c r="C700" s="262">
        <f>SUM(C701:C703)</f>
        <v>361</v>
      </c>
      <c r="D700" s="262">
        <f>SUM(D701:D703)</f>
        <v>275</v>
      </c>
      <c r="E700" s="263">
        <f t="shared" ref="E700:E701" si="69">(D700-C700)/C700</f>
        <v>-0.23799999999999999</v>
      </c>
    </row>
    <row r="701" spans="1:5" ht="36" customHeight="1">
      <c r="A701" s="367" t="s">
        <v>1208</v>
      </c>
      <c r="B701" s="256" t="s">
        <v>1209</v>
      </c>
      <c r="C701" s="425">
        <v>46</v>
      </c>
      <c r="D701" s="425">
        <v>0</v>
      </c>
      <c r="E701" s="263">
        <f t="shared" si="69"/>
        <v>-1</v>
      </c>
    </row>
    <row r="702" spans="1:5" ht="36" customHeight="1">
      <c r="A702" s="367" t="s">
        <v>1210</v>
      </c>
      <c r="B702" s="256" t="s">
        <v>1211</v>
      </c>
      <c r="C702" s="258"/>
      <c r="D702" s="258"/>
      <c r="E702" s="259"/>
    </row>
    <row r="703" spans="1:5" ht="36" customHeight="1">
      <c r="A703" s="367" t="s">
        <v>1212</v>
      </c>
      <c r="B703" s="256" t="s">
        <v>1213</v>
      </c>
      <c r="C703" s="425">
        <v>315</v>
      </c>
      <c r="D703" s="425">
        <v>275</v>
      </c>
      <c r="E703" s="263">
        <f t="shared" ref="E703:E707" si="70">(D703-C703)/C703</f>
        <v>-0.127</v>
      </c>
    </row>
    <row r="704" spans="1:5" ht="36" customHeight="1">
      <c r="A704" s="366" t="s">
        <v>1214</v>
      </c>
      <c r="B704" s="253" t="s">
        <v>3124</v>
      </c>
      <c r="C704" s="262">
        <f>SUM(C705:C708)</f>
        <v>14237</v>
      </c>
      <c r="D704" s="262">
        <f>SUM(D705:D708)</f>
        <v>17359</v>
      </c>
      <c r="E704" s="263">
        <f t="shared" si="70"/>
        <v>0.219</v>
      </c>
    </row>
    <row r="705" spans="1:5" ht="36" customHeight="1">
      <c r="A705" s="367" t="s">
        <v>1215</v>
      </c>
      <c r="B705" s="256" t="s">
        <v>3125</v>
      </c>
      <c r="C705" s="425">
        <v>3635</v>
      </c>
      <c r="D705" s="425">
        <v>2632</v>
      </c>
      <c r="E705" s="263">
        <f t="shared" si="70"/>
        <v>-0.27600000000000002</v>
      </c>
    </row>
    <row r="706" spans="1:5" ht="36" customHeight="1">
      <c r="A706" s="367" t="s">
        <v>1216</v>
      </c>
      <c r="B706" s="256" t="s">
        <v>3126</v>
      </c>
      <c r="C706" s="425">
        <v>5414</v>
      </c>
      <c r="D706" s="425">
        <v>8481</v>
      </c>
      <c r="E706" s="263">
        <f t="shared" si="70"/>
        <v>0.56599999999999995</v>
      </c>
    </row>
    <row r="707" spans="1:5" ht="36" customHeight="1">
      <c r="A707" s="367" t="s">
        <v>1217</v>
      </c>
      <c r="B707" s="256" t="s">
        <v>1218</v>
      </c>
      <c r="C707" s="425">
        <v>5188</v>
      </c>
      <c r="D707" s="425">
        <v>6246</v>
      </c>
      <c r="E707" s="263">
        <f t="shared" si="70"/>
        <v>0.20399999999999999</v>
      </c>
    </row>
    <row r="708" spans="1:5" ht="36" customHeight="1">
      <c r="A708" s="367" t="s">
        <v>1219</v>
      </c>
      <c r="B708" s="256" t="s">
        <v>1220</v>
      </c>
      <c r="C708" s="424"/>
      <c r="D708" s="425">
        <v>0</v>
      </c>
      <c r="E708" s="259"/>
    </row>
    <row r="709" spans="1:5" ht="36" customHeight="1">
      <c r="A709" s="366" t="s">
        <v>1221</v>
      </c>
      <c r="B709" s="253" t="s">
        <v>3127</v>
      </c>
      <c r="C709" s="262">
        <f>SUM(C711)</f>
        <v>1923</v>
      </c>
      <c r="D709" s="262">
        <f>SUM(D711)</f>
        <v>931</v>
      </c>
      <c r="E709" s="263">
        <f t="shared" ref="E709" si="71">(D709-C709)/C709</f>
        <v>-0.51600000000000001</v>
      </c>
    </row>
    <row r="710" spans="1:5" ht="36" customHeight="1">
      <c r="A710" s="367" t="s">
        <v>1222</v>
      </c>
      <c r="B710" s="256" t="s">
        <v>1223</v>
      </c>
      <c r="C710" s="258">
        <v>0</v>
      </c>
      <c r="D710" s="258">
        <v>0</v>
      </c>
      <c r="E710" s="259" t="str">
        <f>IF(C710&gt;0,D710/C710-1,IF(C710&lt;0,-(D710/C710-1),""))</f>
        <v/>
      </c>
    </row>
    <row r="711" spans="1:5" ht="36" customHeight="1">
      <c r="A711" s="367" t="s">
        <v>1224</v>
      </c>
      <c r="B711" s="256" t="s">
        <v>3128</v>
      </c>
      <c r="C711" s="424">
        <v>1923</v>
      </c>
      <c r="D711" s="425">
        <v>931</v>
      </c>
      <c r="E711" s="263">
        <f t="shared" ref="E711" si="72">(D711-C711)/C711</f>
        <v>-0.51600000000000001</v>
      </c>
    </row>
    <row r="712" spans="1:5" ht="36" customHeight="1">
      <c r="A712" s="367" t="s">
        <v>1225</v>
      </c>
      <c r="B712" s="256" t="s">
        <v>1226</v>
      </c>
      <c r="C712" s="258">
        <v>0</v>
      </c>
      <c r="D712" s="258">
        <v>0</v>
      </c>
      <c r="E712" s="259" t="str">
        <f t="shared" ref="E712:E719" si="73">IF(C712&gt;0,D712/C712-1,IF(C712&lt;0,-(D712/C712-1),""))</f>
        <v/>
      </c>
    </row>
    <row r="713" spans="1:5" ht="36" customHeight="1">
      <c r="A713" s="366" t="s">
        <v>1227</v>
      </c>
      <c r="B713" s="253" t="s">
        <v>1228</v>
      </c>
      <c r="C713" s="262">
        <f>SUM(C714:C716)</f>
        <v>0</v>
      </c>
      <c r="D713" s="262">
        <f>SUM(D714:D716)</f>
        <v>0</v>
      </c>
      <c r="E713" s="263" t="str">
        <f t="shared" si="73"/>
        <v/>
      </c>
    </row>
    <row r="714" spans="1:5" ht="36" customHeight="1">
      <c r="A714" s="367" t="s">
        <v>1229</v>
      </c>
      <c r="B714" s="256" t="s">
        <v>1230</v>
      </c>
      <c r="C714" s="258">
        <v>0</v>
      </c>
      <c r="D714" s="258">
        <v>0</v>
      </c>
      <c r="E714" s="259" t="str">
        <f t="shared" si="73"/>
        <v/>
      </c>
    </row>
    <row r="715" spans="1:5" ht="36" customHeight="1">
      <c r="A715" s="367" t="s">
        <v>1231</v>
      </c>
      <c r="B715" s="256" t="s">
        <v>1232</v>
      </c>
      <c r="C715" s="258">
        <v>0</v>
      </c>
      <c r="D715" s="258">
        <v>0</v>
      </c>
      <c r="E715" s="259" t="str">
        <f t="shared" si="73"/>
        <v/>
      </c>
    </row>
    <row r="716" spans="1:5" ht="36" customHeight="1">
      <c r="A716" s="367" t="s">
        <v>1233</v>
      </c>
      <c r="B716" s="256" t="s">
        <v>1234</v>
      </c>
      <c r="C716" s="258">
        <v>0</v>
      </c>
      <c r="D716" s="258">
        <v>0</v>
      </c>
      <c r="E716" s="259" t="str">
        <f t="shared" si="73"/>
        <v/>
      </c>
    </row>
    <row r="717" spans="1:5" ht="36" customHeight="1">
      <c r="A717" s="366" t="s">
        <v>1235</v>
      </c>
      <c r="B717" s="253" t="s">
        <v>1236</v>
      </c>
      <c r="C717" s="262">
        <f>SUM(C718:C719)</f>
        <v>0</v>
      </c>
      <c r="D717" s="262">
        <f>SUM(D718:D719)</f>
        <v>0</v>
      </c>
      <c r="E717" s="263" t="str">
        <f t="shared" si="73"/>
        <v/>
      </c>
    </row>
    <row r="718" spans="1:5" ht="36" customHeight="1">
      <c r="A718" s="367" t="s">
        <v>1237</v>
      </c>
      <c r="B718" s="256" t="s">
        <v>1238</v>
      </c>
      <c r="C718" s="258">
        <v>0</v>
      </c>
      <c r="D718" s="258">
        <v>0</v>
      </c>
      <c r="E718" s="259" t="str">
        <f t="shared" si="73"/>
        <v/>
      </c>
    </row>
    <row r="719" spans="1:5" ht="36" customHeight="1">
      <c r="A719" s="367" t="s">
        <v>1239</v>
      </c>
      <c r="B719" s="256" t="s">
        <v>1240</v>
      </c>
      <c r="C719" s="258">
        <v>0</v>
      </c>
      <c r="D719" s="258">
        <v>0</v>
      </c>
      <c r="E719" s="259" t="str">
        <f t="shared" si="73"/>
        <v/>
      </c>
    </row>
    <row r="720" spans="1:5" ht="36" customHeight="1">
      <c r="A720" s="366" t="s">
        <v>1241</v>
      </c>
      <c r="B720" s="253" t="s">
        <v>1242</v>
      </c>
      <c r="C720" s="262">
        <f>SUM(C721:C727)</f>
        <v>415</v>
      </c>
      <c r="D720" s="262">
        <f>SUM(D721:D727)</f>
        <v>358</v>
      </c>
      <c r="E720" s="263">
        <f t="shared" ref="E720:E721" si="74">(D720-C720)/C720</f>
        <v>-0.13700000000000001</v>
      </c>
    </row>
    <row r="721" spans="1:5" ht="36" customHeight="1">
      <c r="A721" s="367" t="s">
        <v>1243</v>
      </c>
      <c r="B721" s="256" t="s">
        <v>128</v>
      </c>
      <c r="C721" s="425">
        <v>379</v>
      </c>
      <c r="D721" s="425">
        <v>358</v>
      </c>
      <c r="E721" s="263">
        <f t="shared" si="74"/>
        <v>-5.5E-2</v>
      </c>
    </row>
    <row r="722" spans="1:5" ht="36" customHeight="1">
      <c r="A722" s="367" t="s">
        <v>1244</v>
      </c>
      <c r="B722" s="256" t="s">
        <v>130</v>
      </c>
      <c r="C722" s="258">
        <v>0</v>
      </c>
      <c r="D722" s="258">
        <v>0</v>
      </c>
      <c r="E722" s="259" t="str">
        <f>IF(C722&gt;0,D722/C722-1,IF(C722&lt;0,-(D722/C722-1),""))</f>
        <v/>
      </c>
    </row>
    <row r="723" spans="1:5" ht="36" customHeight="1">
      <c r="A723" s="367" t="s">
        <v>1245</v>
      </c>
      <c r="B723" s="256" t="s">
        <v>132</v>
      </c>
      <c r="C723" s="258">
        <v>0</v>
      </c>
      <c r="D723" s="258">
        <v>0</v>
      </c>
      <c r="E723" s="259" t="str">
        <f>IF(C723&gt;0,D723/C723-1,IF(C723&lt;0,-(D723/C723-1),""))</f>
        <v/>
      </c>
    </row>
    <row r="724" spans="1:5" ht="36" customHeight="1">
      <c r="A724" s="367" t="s">
        <v>1246</v>
      </c>
      <c r="B724" s="256" t="s">
        <v>222</v>
      </c>
      <c r="C724" s="258">
        <v>0</v>
      </c>
      <c r="D724" s="258">
        <v>0</v>
      </c>
      <c r="E724" s="259" t="str">
        <f>IF(C724&gt;0,D724/C724-1,IF(C724&lt;0,-(D724/C724-1),""))</f>
        <v/>
      </c>
    </row>
    <row r="725" spans="1:5" ht="36" customHeight="1">
      <c r="A725" s="367" t="s">
        <v>1247</v>
      </c>
      <c r="B725" s="256" t="s">
        <v>1248</v>
      </c>
      <c r="C725" s="258"/>
      <c r="D725" s="258"/>
      <c r="E725" s="259"/>
    </row>
    <row r="726" spans="1:5" ht="36" customHeight="1">
      <c r="A726" s="367" t="s">
        <v>1249</v>
      </c>
      <c r="B726" s="256" t="s">
        <v>1250</v>
      </c>
      <c r="C726" s="258"/>
      <c r="D726" s="258"/>
      <c r="E726" s="259"/>
    </row>
    <row r="727" spans="1:5" ht="36" customHeight="1">
      <c r="A727" s="367" t="s">
        <v>1251</v>
      </c>
      <c r="B727" s="256" t="s">
        <v>146</v>
      </c>
      <c r="C727" s="258">
        <v>36</v>
      </c>
      <c r="D727" s="258"/>
      <c r="E727" s="263">
        <f t="shared" ref="E727" si="75">(D727-C727)/C727</f>
        <v>-1</v>
      </c>
    </row>
    <row r="728" spans="1:5" ht="36" customHeight="1">
      <c r="A728" s="367" t="s">
        <v>1252</v>
      </c>
      <c r="B728" s="256" t="s">
        <v>1253</v>
      </c>
      <c r="C728" s="258">
        <v>0</v>
      </c>
      <c r="D728" s="258">
        <v>0</v>
      </c>
      <c r="E728" s="259" t="str">
        <f>IF(C728&gt;0,D728/C728-1,IF(C728&lt;0,-(D728/C728-1),""))</f>
        <v/>
      </c>
    </row>
    <row r="729" spans="1:5" ht="36" customHeight="1">
      <c r="A729" s="366" t="s">
        <v>1254</v>
      </c>
      <c r="B729" s="253" t="s">
        <v>1255</v>
      </c>
      <c r="C729" s="262">
        <f>SUM(C730)</f>
        <v>0</v>
      </c>
      <c r="D729" s="262">
        <f>SUM(D730)</f>
        <v>0</v>
      </c>
      <c r="E729" s="263" t="str">
        <f>IF(C729&gt;0,D729/C729-1,IF(C729&lt;0,-(D729/C729-1),""))</f>
        <v/>
      </c>
    </row>
    <row r="730" spans="1:5" ht="36" customHeight="1">
      <c r="A730" s="367" t="s">
        <v>1256</v>
      </c>
      <c r="B730" s="256" t="s">
        <v>1257</v>
      </c>
      <c r="C730" s="258">
        <v>0</v>
      </c>
      <c r="D730" s="258">
        <v>0</v>
      </c>
      <c r="E730" s="259" t="str">
        <f>IF(C730&gt;0,D730/C730-1,IF(C730&lt;0,-(D730/C730-1),""))</f>
        <v/>
      </c>
    </row>
    <row r="731" spans="1:5" ht="36" customHeight="1">
      <c r="A731" s="366" t="s">
        <v>1258</v>
      </c>
      <c r="B731" s="253" t="s">
        <v>1259</v>
      </c>
      <c r="C731" s="262">
        <f>SUM(C732)</f>
        <v>6581</v>
      </c>
      <c r="D731" s="262">
        <f>SUM(D732)</f>
        <v>6899</v>
      </c>
      <c r="E731" s="263">
        <f t="shared" ref="E731:E735" si="76">(D731-C731)/C731</f>
        <v>4.8000000000000001E-2</v>
      </c>
    </row>
    <row r="732" spans="1:5" ht="36" customHeight="1">
      <c r="A732" s="367">
        <v>2109999</v>
      </c>
      <c r="B732" s="256" t="s">
        <v>1260</v>
      </c>
      <c r="C732" s="258">
        <v>6581</v>
      </c>
      <c r="D732" s="258">
        <v>6899</v>
      </c>
      <c r="E732" s="263">
        <f t="shared" si="76"/>
        <v>4.8000000000000001E-2</v>
      </c>
    </row>
    <row r="733" spans="1:5" ht="36" customHeight="1">
      <c r="A733" s="366" t="s">
        <v>83</v>
      </c>
      <c r="B733" s="253" t="s">
        <v>84</v>
      </c>
      <c r="C733" s="262">
        <f>SUM(C734,C744,C748,C757,C783,C785,C795,C810)</f>
        <v>104</v>
      </c>
      <c r="D733" s="262">
        <f>SUM(D734,D744,D748,D757,D783,D785,D795,D810)</f>
        <v>4</v>
      </c>
      <c r="E733" s="263">
        <f t="shared" si="76"/>
        <v>-0.96199999999999997</v>
      </c>
    </row>
    <row r="734" spans="1:5" ht="36" customHeight="1">
      <c r="A734" s="366" t="s">
        <v>1261</v>
      </c>
      <c r="B734" s="253" t="s">
        <v>1262</v>
      </c>
      <c r="C734" s="262">
        <f>SUM(C735:C743)</f>
        <v>74</v>
      </c>
      <c r="D734" s="262">
        <f>SUM(D735:D743)</f>
        <v>4</v>
      </c>
      <c r="E734" s="263">
        <f t="shared" si="76"/>
        <v>-0.94599999999999995</v>
      </c>
    </row>
    <row r="735" spans="1:5" ht="36" customHeight="1">
      <c r="A735" s="367" t="s">
        <v>1263</v>
      </c>
      <c r="B735" s="256" t="s">
        <v>128</v>
      </c>
      <c r="C735" s="424">
        <v>74</v>
      </c>
      <c r="D735" s="425">
        <v>4</v>
      </c>
      <c r="E735" s="263">
        <f t="shared" si="76"/>
        <v>-0.94599999999999995</v>
      </c>
    </row>
    <row r="736" spans="1:5" ht="36" customHeight="1">
      <c r="A736" s="367" t="s">
        <v>1264</v>
      </c>
      <c r="B736" s="256" t="s">
        <v>130</v>
      </c>
      <c r="C736" s="258"/>
      <c r="D736" s="258"/>
      <c r="E736" s="259"/>
    </row>
    <row r="737" spans="1:5" ht="36" customHeight="1">
      <c r="A737" s="367" t="s">
        <v>1265</v>
      </c>
      <c r="B737" s="256" t="s">
        <v>132</v>
      </c>
      <c r="C737" s="258"/>
      <c r="D737" s="258"/>
      <c r="E737" s="259"/>
    </row>
    <row r="738" spans="1:5" ht="36" customHeight="1">
      <c r="A738" s="367" t="s">
        <v>1266</v>
      </c>
      <c r="B738" s="256" t="s">
        <v>1267</v>
      </c>
      <c r="C738" s="258"/>
      <c r="D738" s="258"/>
      <c r="E738" s="259"/>
    </row>
    <row r="739" spans="1:5" ht="36" customHeight="1">
      <c r="A739" s="367" t="s">
        <v>1268</v>
      </c>
      <c r="B739" s="256" t="s">
        <v>1269</v>
      </c>
      <c r="C739" s="258"/>
      <c r="D739" s="258"/>
      <c r="E739" s="259"/>
    </row>
    <row r="740" spans="1:5" ht="36" customHeight="1">
      <c r="A740" s="367" t="s">
        <v>1270</v>
      </c>
      <c r="B740" s="256" t="s">
        <v>1271</v>
      </c>
      <c r="C740" s="258"/>
      <c r="D740" s="258"/>
      <c r="E740" s="259"/>
    </row>
    <row r="741" spans="1:5" ht="36" customHeight="1">
      <c r="A741" s="367" t="s">
        <v>1272</v>
      </c>
      <c r="B741" s="256" t="s">
        <v>1273</v>
      </c>
      <c r="C741" s="258"/>
      <c r="D741" s="258"/>
      <c r="E741" s="259"/>
    </row>
    <row r="742" spans="1:5" ht="36" customHeight="1">
      <c r="A742" s="367" t="s">
        <v>1274</v>
      </c>
      <c r="B742" s="256" t="s">
        <v>1275</v>
      </c>
      <c r="C742" s="258"/>
      <c r="D742" s="258"/>
      <c r="E742" s="259"/>
    </row>
    <row r="743" spans="1:5" ht="36" customHeight="1">
      <c r="A743" s="367" t="s">
        <v>1276</v>
      </c>
      <c r="B743" s="256" t="s">
        <v>1277</v>
      </c>
      <c r="C743" s="424"/>
      <c r="D743" s="425">
        <v>0</v>
      </c>
      <c r="E743" s="259"/>
    </row>
    <row r="744" spans="1:5" ht="36" customHeight="1">
      <c r="A744" s="366" t="s">
        <v>1278</v>
      </c>
      <c r="B744" s="253" t="s">
        <v>1279</v>
      </c>
      <c r="C744" s="262">
        <f>SUM(C745:C747)</f>
        <v>0</v>
      </c>
      <c r="D744" s="262">
        <f>SUM(D745:D747)</f>
        <v>0</v>
      </c>
      <c r="E744" s="263"/>
    </row>
    <row r="745" spans="1:5" ht="36" customHeight="1">
      <c r="A745" s="367" t="s">
        <v>1280</v>
      </c>
      <c r="B745" s="256" t="s">
        <v>1281</v>
      </c>
      <c r="C745" s="258"/>
      <c r="D745" s="258"/>
      <c r="E745" s="259"/>
    </row>
    <row r="746" spans="1:5" ht="36" customHeight="1">
      <c r="A746" s="367" t="s">
        <v>1282</v>
      </c>
      <c r="B746" s="256" t="s">
        <v>1283</v>
      </c>
      <c r="C746" s="258"/>
      <c r="D746" s="258"/>
      <c r="E746" s="259"/>
    </row>
    <row r="747" spans="1:5" ht="36" customHeight="1">
      <c r="A747" s="367" t="s">
        <v>1284</v>
      </c>
      <c r="B747" s="256" t="s">
        <v>1285</v>
      </c>
      <c r="C747" s="258"/>
      <c r="D747" s="258"/>
      <c r="E747" s="259"/>
    </row>
    <row r="748" spans="1:5" ht="36" customHeight="1">
      <c r="A748" s="366" t="s">
        <v>1286</v>
      </c>
      <c r="B748" s="253" t="s">
        <v>1287</v>
      </c>
      <c r="C748" s="262">
        <f>SUM(C749:C756)</f>
        <v>0</v>
      </c>
      <c r="D748" s="262">
        <f>SUM(D749:D756)</f>
        <v>0</v>
      </c>
      <c r="E748" s="263"/>
    </row>
    <row r="749" spans="1:5" ht="36" customHeight="1">
      <c r="A749" s="367" t="s">
        <v>1288</v>
      </c>
      <c r="B749" s="256" t="s">
        <v>1289</v>
      </c>
      <c r="C749" s="258"/>
      <c r="D749" s="258"/>
      <c r="E749" s="259"/>
    </row>
    <row r="750" spans="1:5" ht="36" customHeight="1">
      <c r="A750" s="367" t="s">
        <v>1290</v>
      </c>
      <c r="B750" s="256" t="s">
        <v>1291</v>
      </c>
      <c r="C750" s="424"/>
      <c r="D750" s="425">
        <v>0</v>
      </c>
      <c r="E750" s="259"/>
    </row>
    <row r="751" spans="1:5" ht="36" customHeight="1">
      <c r="A751" s="367" t="s">
        <v>1292</v>
      </c>
      <c r="B751" s="256" t="s">
        <v>1293</v>
      </c>
      <c r="C751" s="258">
        <v>0</v>
      </c>
      <c r="D751" s="258">
        <v>0</v>
      </c>
      <c r="E751" s="259" t="str">
        <f>IF(C751&gt;0,D751/C751-1,IF(C751&lt;0,-(D751/C751-1),""))</f>
        <v/>
      </c>
    </row>
    <row r="752" spans="1:5" ht="36" customHeight="1">
      <c r="A752" s="367" t="s">
        <v>1294</v>
      </c>
      <c r="B752" s="256" t="s">
        <v>1295</v>
      </c>
      <c r="C752" s="258"/>
      <c r="D752" s="258"/>
      <c r="E752" s="259"/>
    </row>
    <row r="753" spans="1:5" ht="36" customHeight="1">
      <c r="A753" s="367" t="s">
        <v>1296</v>
      </c>
      <c r="B753" s="256" t="s">
        <v>1297</v>
      </c>
      <c r="C753" s="258">
        <v>0</v>
      </c>
      <c r="D753" s="258">
        <v>0</v>
      </c>
      <c r="E753" s="259" t="str">
        <f>IF(C753&gt;0,D753/C753-1,IF(C753&lt;0,-(D753/C753-1),""))</f>
        <v/>
      </c>
    </row>
    <row r="754" spans="1:5" ht="36" customHeight="1">
      <c r="A754" s="367" t="s">
        <v>1298</v>
      </c>
      <c r="B754" s="256" t="s">
        <v>1299</v>
      </c>
      <c r="C754" s="258">
        <v>0</v>
      </c>
      <c r="D754" s="258">
        <v>0</v>
      </c>
      <c r="E754" s="259" t="str">
        <f>IF(C754&gt;0,D754/C754-1,IF(C754&lt;0,-(D754/C754-1),""))</f>
        <v/>
      </c>
    </row>
    <row r="755" spans="1:5" ht="36" customHeight="1">
      <c r="A755" s="256" t="s">
        <v>1300</v>
      </c>
      <c r="B755" s="256" t="s">
        <v>1301</v>
      </c>
      <c r="C755" s="258">
        <v>0</v>
      </c>
      <c r="D755" s="258">
        <v>0</v>
      </c>
      <c r="E755" s="259" t="str">
        <f>IF(C755&gt;0,D755/C755-1,IF(C755&lt;0,-(D755/C755-1),""))</f>
        <v/>
      </c>
    </row>
    <row r="756" spans="1:5" ht="36" customHeight="1">
      <c r="A756" s="367" t="s">
        <v>1302</v>
      </c>
      <c r="B756" s="256" t="s">
        <v>1303</v>
      </c>
      <c r="C756" s="424"/>
      <c r="D756" s="425">
        <v>0</v>
      </c>
      <c r="E756" s="259"/>
    </row>
    <row r="757" spans="1:5" ht="36" customHeight="1">
      <c r="A757" s="366" t="s">
        <v>1304</v>
      </c>
      <c r="B757" s="253" t="s">
        <v>1305</v>
      </c>
      <c r="C757" s="262">
        <f>SUM(C758:C760)</f>
        <v>0</v>
      </c>
      <c r="D757" s="262">
        <f>SUM(D758:D760)</f>
        <v>0</v>
      </c>
      <c r="E757" s="263"/>
    </row>
    <row r="758" spans="1:5" ht="36" customHeight="1">
      <c r="A758" s="367" t="s">
        <v>1306</v>
      </c>
      <c r="B758" s="256" t="s">
        <v>1307</v>
      </c>
      <c r="C758" s="258"/>
      <c r="D758" s="258"/>
      <c r="E758" s="259"/>
    </row>
    <row r="759" spans="1:5" ht="36" customHeight="1">
      <c r="A759" s="367" t="s">
        <v>1308</v>
      </c>
      <c r="B759" s="256" t="s">
        <v>1309</v>
      </c>
      <c r="C759" s="424"/>
      <c r="D759" s="425">
        <v>0</v>
      </c>
      <c r="E759" s="259"/>
    </row>
    <row r="760" spans="1:5" ht="36" customHeight="1">
      <c r="A760" s="367" t="s">
        <v>1310</v>
      </c>
      <c r="B760" s="256" t="s">
        <v>1311</v>
      </c>
      <c r="C760" s="424"/>
      <c r="D760" s="425">
        <v>0</v>
      </c>
      <c r="E760" s="259"/>
    </row>
    <row r="761" spans="1:5" ht="36" customHeight="1">
      <c r="A761" s="367" t="s">
        <v>1312</v>
      </c>
      <c r="B761" s="256" t="s">
        <v>1313</v>
      </c>
      <c r="C761" s="258">
        <v>0</v>
      </c>
      <c r="D761" s="258">
        <v>0</v>
      </c>
      <c r="E761" s="259" t="str">
        <f>IF(C761&gt;0,D761/C761-1,IF(C761&lt;0,-(D761/C761-1),""))</f>
        <v/>
      </c>
    </row>
    <row r="762" spans="1:5" ht="36" customHeight="1">
      <c r="A762" s="366" t="s">
        <v>1314</v>
      </c>
      <c r="B762" s="253" t="s">
        <v>1315</v>
      </c>
      <c r="C762" s="262">
        <f>SUM(C763:C768)</f>
        <v>0</v>
      </c>
      <c r="D762" s="262">
        <f>SUM(D763:D768)</f>
        <v>0</v>
      </c>
      <c r="E762" s="263" t="str">
        <f t="shared" ref="E762:E820" si="77">IF(C762&gt;0,D762/C762-1,IF(C762&lt;0,-(D762/C762-1),""))</f>
        <v/>
      </c>
    </row>
    <row r="763" spans="1:5" ht="36" customHeight="1">
      <c r="A763" s="367" t="s">
        <v>1316</v>
      </c>
      <c r="B763" s="256" t="s">
        <v>1317</v>
      </c>
      <c r="C763" s="258">
        <v>0</v>
      </c>
      <c r="D763" s="258">
        <v>0</v>
      </c>
      <c r="E763" s="259" t="str">
        <f t="shared" si="77"/>
        <v/>
      </c>
    </row>
    <row r="764" spans="1:5" ht="36" customHeight="1">
      <c r="A764" s="367" t="s">
        <v>1318</v>
      </c>
      <c r="B764" s="256" t="s">
        <v>1319</v>
      </c>
      <c r="C764" s="258">
        <v>0</v>
      </c>
      <c r="D764" s="258">
        <v>0</v>
      </c>
      <c r="E764" s="259" t="str">
        <f t="shared" si="77"/>
        <v/>
      </c>
    </row>
    <row r="765" spans="1:5" ht="36" customHeight="1">
      <c r="A765" s="367" t="s">
        <v>1320</v>
      </c>
      <c r="B765" s="256" t="s">
        <v>1321</v>
      </c>
      <c r="C765" s="258">
        <v>0</v>
      </c>
      <c r="D765" s="258">
        <v>0</v>
      </c>
      <c r="E765" s="259" t="str">
        <f t="shared" si="77"/>
        <v/>
      </c>
    </row>
    <row r="766" spans="1:5" ht="36" customHeight="1">
      <c r="A766" s="367" t="s">
        <v>1322</v>
      </c>
      <c r="B766" s="256" t="s">
        <v>1323</v>
      </c>
      <c r="C766" s="258">
        <v>0</v>
      </c>
      <c r="D766" s="258">
        <v>0</v>
      </c>
      <c r="E766" s="259" t="str">
        <f t="shared" si="77"/>
        <v/>
      </c>
    </row>
    <row r="767" spans="1:5" ht="36" customHeight="1">
      <c r="A767" s="367" t="s">
        <v>1324</v>
      </c>
      <c r="B767" s="256" t="s">
        <v>1325</v>
      </c>
      <c r="C767" s="258">
        <v>0</v>
      </c>
      <c r="D767" s="258">
        <v>0</v>
      </c>
      <c r="E767" s="259" t="str">
        <f t="shared" si="77"/>
        <v/>
      </c>
    </row>
    <row r="768" spans="1:5" ht="36" customHeight="1">
      <c r="A768" s="367" t="s">
        <v>1326</v>
      </c>
      <c r="B768" s="256" t="s">
        <v>1327</v>
      </c>
      <c r="C768" s="258">
        <v>0</v>
      </c>
      <c r="D768" s="258">
        <v>0</v>
      </c>
      <c r="E768" s="259" t="str">
        <f t="shared" si="77"/>
        <v/>
      </c>
    </row>
    <row r="769" spans="1:5" ht="36" customHeight="1">
      <c r="A769" s="366" t="s">
        <v>1328</v>
      </c>
      <c r="B769" s="253" t="s">
        <v>1329</v>
      </c>
      <c r="C769" s="262">
        <f>SUM(C770:C774)</f>
        <v>0</v>
      </c>
      <c r="D769" s="262">
        <f>SUM(D770:D774)</f>
        <v>0</v>
      </c>
      <c r="E769" s="263" t="str">
        <f t="shared" si="77"/>
        <v/>
      </c>
    </row>
    <row r="770" spans="1:5" ht="36" customHeight="1">
      <c r="A770" s="367" t="s">
        <v>1330</v>
      </c>
      <c r="B770" s="256" t="s">
        <v>1331</v>
      </c>
      <c r="C770" s="258">
        <v>0</v>
      </c>
      <c r="D770" s="258">
        <v>0</v>
      </c>
      <c r="E770" s="259" t="str">
        <f t="shared" si="77"/>
        <v/>
      </c>
    </row>
    <row r="771" spans="1:5" ht="36" customHeight="1">
      <c r="A771" s="367" t="s">
        <v>1332</v>
      </c>
      <c r="B771" s="256" t="s">
        <v>1333</v>
      </c>
      <c r="C771" s="258">
        <v>0</v>
      </c>
      <c r="D771" s="258">
        <v>0</v>
      </c>
      <c r="E771" s="259" t="str">
        <f t="shared" si="77"/>
        <v/>
      </c>
    </row>
    <row r="772" spans="1:5" ht="36" customHeight="1">
      <c r="A772" s="367" t="s">
        <v>1334</v>
      </c>
      <c r="B772" s="256" t="s">
        <v>1335</v>
      </c>
      <c r="C772" s="258">
        <v>0</v>
      </c>
      <c r="D772" s="258">
        <v>0</v>
      </c>
      <c r="E772" s="259" t="str">
        <f t="shared" si="77"/>
        <v/>
      </c>
    </row>
    <row r="773" spans="1:5" ht="36" customHeight="1">
      <c r="A773" s="367" t="s">
        <v>1336</v>
      </c>
      <c r="B773" s="256" t="s">
        <v>1337</v>
      </c>
      <c r="C773" s="258">
        <v>0</v>
      </c>
      <c r="D773" s="258">
        <v>0</v>
      </c>
      <c r="E773" s="259" t="str">
        <f t="shared" si="77"/>
        <v/>
      </c>
    </row>
    <row r="774" spans="1:5" ht="36" customHeight="1">
      <c r="A774" s="367" t="s">
        <v>1338</v>
      </c>
      <c r="B774" s="256" t="s">
        <v>1339</v>
      </c>
      <c r="C774" s="258">
        <v>0</v>
      </c>
      <c r="D774" s="258">
        <v>0</v>
      </c>
      <c r="E774" s="259" t="str">
        <f t="shared" si="77"/>
        <v/>
      </c>
    </row>
    <row r="775" spans="1:5" ht="36" customHeight="1">
      <c r="A775" s="366" t="s">
        <v>1340</v>
      </c>
      <c r="B775" s="253" t="s">
        <v>1341</v>
      </c>
      <c r="C775" s="262">
        <f>SUM(C776:C777)</f>
        <v>0</v>
      </c>
      <c r="D775" s="262">
        <f>SUM(D776:D777)</f>
        <v>0</v>
      </c>
      <c r="E775" s="263" t="str">
        <f t="shared" si="77"/>
        <v/>
      </c>
    </row>
    <row r="776" spans="1:5" ht="36" customHeight="1">
      <c r="A776" s="367" t="s">
        <v>1342</v>
      </c>
      <c r="B776" s="256" t="s">
        <v>1343</v>
      </c>
      <c r="C776" s="258">
        <v>0</v>
      </c>
      <c r="D776" s="258">
        <v>0</v>
      </c>
      <c r="E776" s="259" t="str">
        <f t="shared" si="77"/>
        <v/>
      </c>
    </row>
    <row r="777" spans="1:5" ht="36" customHeight="1">
      <c r="A777" s="367" t="s">
        <v>1344</v>
      </c>
      <c r="B777" s="256" t="s">
        <v>1345</v>
      </c>
      <c r="C777" s="258">
        <v>0</v>
      </c>
      <c r="D777" s="258">
        <v>0</v>
      </c>
      <c r="E777" s="259" t="str">
        <f t="shared" si="77"/>
        <v/>
      </c>
    </row>
    <row r="778" spans="1:5" ht="36" customHeight="1">
      <c r="A778" s="366" t="s">
        <v>1346</v>
      </c>
      <c r="B778" s="253" t="s">
        <v>1347</v>
      </c>
      <c r="C778" s="262">
        <f>SUM(C779:C780)</f>
        <v>0</v>
      </c>
      <c r="D778" s="262">
        <f>SUM(D779:D780)</f>
        <v>0</v>
      </c>
      <c r="E778" s="263" t="str">
        <f t="shared" si="77"/>
        <v/>
      </c>
    </row>
    <row r="779" spans="1:5" ht="36" customHeight="1">
      <c r="A779" s="367" t="s">
        <v>1348</v>
      </c>
      <c r="B779" s="256" t="s">
        <v>1349</v>
      </c>
      <c r="C779" s="258">
        <v>0</v>
      </c>
      <c r="D779" s="258">
        <v>0</v>
      </c>
      <c r="E779" s="259" t="str">
        <f t="shared" si="77"/>
        <v/>
      </c>
    </row>
    <row r="780" spans="1:5" ht="36" customHeight="1">
      <c r="A780" s="367" t="s">
        <v>1350</v>
      </c>
      <c r="B780" s="256" t="s">
        <v>1351</v>
      </c>
      <c r="C780" s="258">
        <v>0</v>
      </c>
      <c r="D780" s="258">
        <v>0</v>
      </c>
      <c r="E780" s="259" t="str">
        <f t="shared" si="77"/>
        <v/>
      </c>
    </row>
    <row r="781" spans="1:5" ht="36" customHeight="1">
      <c r="A781" s="366" t="s">
        <v>1352</v>
      </c>
      <c r="B781" s="253" t="s">
        <v>1353</v>
      </c>
      <c r="C781" s="262">
        <f>C782</f>
        <v>0</v>
      </c>
      <c r="D781" s="262">
        <f>D782</f>
        <v>0</v>
      </c>
      <c r="E781" s="263" t="str">
        <f t="shared" si="77"/>
        <v/>
      </c>
    </row>
    <row r="782" spans="1:5" ht="36" customHeight="1">
      <c r="A782" s="367">
        <v>2110901</v>
      </c>
      <c r="B782" s="374" t="s">
        <v>1354</v>
      </c>
      <c r="C782" s="258">
        <v>0</v>
      </c>
      <c r="D782" s="258">
        <v>0</v>
      </c>
      <c r="E782" s="259" t="str">
        <f t="shared" si="77"/>
        <v/>
      </c>
    </row>
    <row r="783" spans="1:5" ht="36" customHeight="1">
      <c r="A783" s="366" t="s">
        <v>1355</v>
      </c>
      <c r="B783" s="253" t="s">
        <v>1356</v>
      </c>
      <c r="C783" s="262">
        <f>SUM(C784)</f>
        <v>0</v>
      </c>
      <c r="D783" s="262">
        <f>SUM(D784)</f>
        <v>0</v>
      </c>
      <c r="E783" s="263"/>
    </row>
    <row r="784" spans="1:5" ht="36" customHeight="1">
      <c r="A784" s="367">
        <v>2111001</v>
      </c>
      <c r="B784" s="374" t="s">
        <v>1357</v>
      </c>
      <c r="C784" s="258"/>
      <c r="D784" s="258"/>
      <c r="E784" s="259"/>
    </row>
    <row r="785" spans="1:5" ht="36" customHeight="1">
      <c r="A785" s="366" t="s">
        <v>1358</v>
      </c>
      <c r="B785" s="253" t="s">
        <v>3129</v>
      </c>
      <c r="C785" s="262">
        <f>SUM(C786:C787)</f>
        <v>30</v>
      </c>
      <c r="D785" s="262">
        <f>SUM(D786:D787)</f>
        <v>0</v>
      </c>
      <c r="E785" s="263">
        <f t="shared" ref="E785:E786" si="78">(D785-C785)/C785</f>
        <v>-1</v>
      </c>
    </row>
    <row r="786" spans="1:5" ht="36" customHeight="1">
      <c r="A786" s="367" t="s">
        <v>1359</v>
      </c>
      <c r="B786" s="256" t="s">
        <v>3130</v>
      </c>
      <c r="C786" s="258">
        <v>30</v>
      </c>
      <c r="D786" s="258">
        <v>0</v>
      </c>
      <c r="E786" s="263">
        <f t="shared" si="78"/>
        <v>-1</v>
      </c>
    </row>
    <row r="787" spans="1:5" ht="36" customHeight="1">
      <c r="A787" s="367" t="s">
        <v>1360</v>
      </c>
      <c r="B787" s="256" t="s">
        <v>3131</v>
      </c>
      <c r="C787" s="258"/>
      <c r="D787" s="258"/>
      <c r="E787" s="259"/>
    </row>
    <row r="788" spans="1:5" ht="36" customHeight="1">
      <c r="A788" s="367" t="s">
        <v>1361</v>
      </c>
      <c r="B788" s="256" t="s">
        <v>1362</v>
      </c>
      <c r="C788" s="258">
        <v>0</v>
      </c>
      <c r="D788" s="258">
        <v>0</v>
      </c>
      <c r="E788" s="259" t="str">
        <f t="shared" si="77"/>
        <v/>
      </c>
    </row>
    <row r="789" spans="1:5" ht="36" customHeight="1">
      <c r="A789" s="367" t="s">
        <v>1363</v>
      </c>
      <c r="B789" s="256" t="s">
        <v>1364</v>
      </c>
      <c r="C789" s="258">
        <v>0</v>
      </c>
      <c r="D789" s="258">
        <v>0</v>
      </c>
      <c r="E789" s="259" t="str">
        <f t="shared" si="77"/>
        <v/>
      </c>
    </row>
    <row r="790" spans="1:5" ht="36" customHeight="1">
      <c r="A790" s="367" t="s">
        <v>1365</v>
      </c>
      <c r="B790" s="256" t="s">
        <v>1366</v>
      </c>
      <c r="C790" s="258">
        <v>0</v>
      </c>
      <c r="D790" s="258">
        <v>0</v>
      </c>
      <c r="E790" s="259" t="str">
        <f t="shared" si="77"/>
        <v/>
      </c>
    </row>
    <row r="791" spans="1:5" ht="36" customHeight="1">
      <c r="A791" s="366" t="s">
        <v>1367</v>
      </c>
      <c r="B791" s="253" t="s">
        <v>1368</v>
      </c>
      <c r="C791" s="262">
        <f>C792</f>
        <v>0</v>
      </c>
      <c r="D791" s="262">
        <f>D792</f>
        <v>0</v>
      </c>
      <c r="E791" s="263" t="str">
        <f t="shared" si="77"/>
        <v/>
      </c>
    </row>
    <row r="792" spans="1:5" ht="36" customHeight="1">
      <c r="A792" s="256" t="s">
        <v>1369</v>
      </c>
      <c r="B792" s="256" t="s">
        <v>1370</v>
      </c>
      <c r="C792" s="258">
        <v>0</v>
      </c>
      <c r="D792" s="258">
        <v>0</v>
      </c>
      <c r="E792" s="259" t="str">
        <f t="shared" si="77"/>
        <v/>
      </c>
    </row>
    <row r="793" spans="1:5" ht="36" customHeight="1">
      <c r="A793" s="366" t="s">
        <v>1371</v>
      </c>
      <c r="B793" s="253" t="s">
        <v>1372</v>
      </c>
      <c r="C793" s="262">
        <f>C794</f>
        <v>0</v>
      </c>
      <c r="D793" s="262">
        <f>D794</f>
        <v>0</v>
      </c>
      <c r="E793" s="263" t="str">
        <f t="shared" si="77"/>
        <v/>
      </c>
    </row>
    <row r="794" spans="1:5" ht="36" customHeight="1">
      <c r="A794" s="256" t="s">
        <v>1373</v>
      </c>
      <c r="B794" s="256" t="s">
        <v>1374</v>
      </c>
      <c r="C794" s="258">
        <v>0</v>
      </c>
      <c r="D794" s="258">
        <v>0</v>
      </c>
      <c r="E794" s="259" t="str">
        <f t="shared" si="77"/>
        <v/>
      </c>
    </row>
    <row r="795" spans="1:5" ht="36" customHeight="1">
      <c r="A795" s="366" t="s">
        <v>1375</v>
      </c>
      <c r="B795" s="253" t="s">
        <v>3132</v>
      </c>
      <c r="C795" s="262">
        <f>SUM(C806)</f>
        <v>0</v>
      </c>
      <c r="D795" s="262">
        <f>SUM(D806)</f>
        <v>0</v>
      </c>
      <c r="E795" s="263"/>
    </row>
    <row r="796" spans="1:5" ht="36" customHeight="1">
      <c r="A796" s="367" t="s">
        <v>1376</v>
      </c>
      <c r="B796" s="256" t="s">
        <v>128</v>
      </c>
      <c r="C796" s="258">
        <v>0</v>
      </c>
      <c r="D796" s="258">
        <v>0</v>
      </c>
      <c r="E796" s="259" t="str">
        <f t="shared" si="77"/>
        <v/>
      </c>
    </row>
    <row r="797" spans="1:5" ht="36" customHeight="1">
      <c r="A797" s="367" t="s">
        <v>1377</v>
      </c>
      <c r="B797" s="256" t="s">
        <v>130</v>
      </c>
      <c r="C797" s="258">
        <v>0</v>
      </c>
      <c r="D797" s="258">
        <v>0</v>
      </c>
      <c r="E797" s="259" t="str">
        <f t="shared" si="77"/>
        <v/>
      </c>
    </row>
    <row r="798" spans="1:5" ht="36" customHeight="1">
      <c r="A798" s="367" t="s">
        <v>1378</v>
      </c>
      <c r="B798" s="256" t="s">
        <v>132</v>
      </c>
      <c r="C798" s="258">
        <v>0</v>
      </c>
      <c r="D798" s="258">
        <v>0</v>
      </c>
      <c r="E798" s="259" t="str">
        <f t="shared" si="77"/>
        <v/>
      </c>
    </row>
    <row r="799" spans="1:5" ht="36" customHeight="1">
      <c r="A799" s="367" t="s">
        <v>1379</v>
      </c>
      <c r="B799" s="256" t="s">
        <v>1380</v>
      </c>
      <c r="C799" s="258">
        <v>0</v>
      </c>
      <c r="D799" s="258">
        <v>0</v>
      </c>
      <c r="E799" s="259" t="str">
        <f t="shared" si="77"/>
        <v/>
      </c>
    </row>
    <row r="800" spans="1:5" ht="36" customHeight="1">
      <c r="A800" s="367" t="s">
        <v>1381</v>
      </c>
      <c r="B800" s="256" t="s">
        <v>1382</v>
      </c>
      <c r="C800" s="258">
        <v>0</v>
      </c>
      <c r="D800" s="258">
        <v>0</v>
      </c>
      <c r="E800" s="259" t="str">
        <f t="shared" si="77"/>
        <v/>
      </c>
    </row>
    <row r="801" spans="1:5" ht="36" customHeight="1">
      <c r="A801" s="367" t="s">
        <v>1383</v>
      </c>
      <c r="B801" s="256" t="s">
        <v>1384</v>
      </c>
      <c r="C801" s="258">
        <v>0</v>
      </c>
      <c r="D801" s="258">
        <v>0</v>
      </c>
      <c r="E801" s="259" t="str">
        <f t="shared" si="77"/>
        <v/>
      </c>
    </row>
    <row r="802" spans="1:5" ht="36" customHeight="1">
      <c r="A802" s="367" t="s">
        <v>1385</v>
      </c>
      <c r="B802" s="256" t="s">
        <v>1386</v>
      </c>
      <c r="C802" s="258">
        <v>0</v>
      </c>
      <c r="D802" s="258">
        <v>0</v>
      </c>
      <c r="E802" s="259" t="str">
        <f t="shared" si="77"/>
        <v/>
      </c>
    </row>
    <row r="803" spans="1:5" ht="36" customHeight="1">
      <c r="A803" s="367" t="s">
        <v>1387</v>
      </c>
      <c r="B803" s="256" t="s">
        <v>1388</v>
      </c>
      <c r="C803" s="258">
        <v>0</v>
      </c>
      <c r="D803" s="258">
        <v>0</v>
      </c>
      <c r="E803" s="259" t="str">
        <f t="shared" si="77"/>
        <v/>
      </c>
    </row>
    <row r="804" spans="1:5" ht="36" customHeight="1">
      <c r="A804" s="367" t="s">
        <v>1389</v>
      </c>
      <c r="B804" s="256" t="s">
        <v>1390</v>
      </c>
      <c r="C804" s="258">
        <v>0</v>
      </c>
      <c r="D804" s="258">
        <v>0</v>
      </c>
      <c r="E804" s="259" t="str">
        <f t="shared" si="77"/>
        <v/>
      </c>
    </row>
    <row r="805" spans="1:5" ht="36" customHeight="1">
      <c r="A805" s="367" t="s">
        <v>1391</v>
      </c>
      <c r="B805" s="256" t="s">
        <v>1392</v>
      </c>
      <c r="C805" s="258">
        <v>0</v>
      </c>
      <c r="D805" s="258">
        <v>0</v>
      </c>
      <c r="E805" s="259" t="str">
        <f t="shared" si="77"/>
        <v/>
      </c>
    </row>
    <row r="806" spans="1:5" ht="36" customHeight="1">
      <c r="A806" s="367" t="s">
        <v>1393</v>
      </c>
      <c r="B806" s="256" t="s">
        <v>3133</v>
      </c>
      <c r="C806" s="258"/>
      <c r="D806" s="258"/>
      <c r="E806" s="259"/>
    </row>
    <row r="807" spans="1:5" ht="36" customHeight="1">
      <c r="A807" s="367" t="s">
        <v>1394</v>
      </c>
      <c r="B807" s="256" t="s">
        <v>1395</v>
      </c>
      <c r="C807" s="258">
        <v>0</v>
      </c>
      <c r="D807" s="258">
        <v>0</v>
      </c>
      <c r="E807" s="259" t="str">
        <f t="shared" si="77"/>
        <v/>
      </c>
    </row>
    <row r="808" spans="1:5" ht="36" customHeight="1">
      <c r="A808" s="367" t="s">
        <v>1396</v>
      </c>
      <c r="B808" s="256" t="s">
        <v>146</v>
      </c>
      <c r="C808" s="258">
        <v>0</v>
      </c>
      <c r="D808" s="258">
        <v>0</v>
      </c>
      <c r="E808" s="259" t="str">
        <f t="shared" si="77"/>
        <v/>
      </c>
    </row>
    <row r="809" spans="1:5" ht="36" customHeight="1">
      <c r="A809" s="367" t="s">
        <v>1397</v>
      </c>
      <c r="B809" s="256" t="s">
        <v>1398</v>
      </c>
      <c r="C809" s="258">
        <v>0</v>
      </c>
      <c r="D809" s="258">
        <v>0</v>
      </c>
      <c r="E809" s="259" t="str">
        <f t="shared" si="77"/>
        <v/>
      </c>
    </row>
    <row r="810" spans="1:5" ht="36" customHeight="1">
      <c r="A810" s="366" t="s">
        <v>1399</v>
      </c>
      <c r="B810" s="253" t="s">
        <v>1400</v>
      </c>
      <c r="C810" s="262">
        <f>SUM(C811)</f>
        <v>0</v>
      </c>
      <c r="D810" s="262">
        <f>SUM(D811)</f>
        <v>0</v>
      </c>
      <c r="E810" s="263"/>
    </row>
    <row r="811" spans="1:5" ht="36" customHeight="1">
      <c r="A811" s="373" t="s">
        <v>1401</v>
      </c>
      <c r="B811" s="373" t="s">
        <v>3134</v>
      </c>
      <c r="C811" s="258"/>
      <c r="D811" s="258">
        <v>0</v>
      </c>
      <c r="E811" s="259"/>
    </row>
    <row r="812" spans="1:5" ht="36" customHeight="1">
      <c r="A812" s="366" t="s">
        <v>85</v>
      </c>
      <c r="B812" s="253" t="s">
        <v>3135</v>
      </c>
      <c r="C812" s="262">
        <f>SUM(C813,C824,C829,C831,C833)</f>
        <v>2681</v>
      </c>
      <c r="D812" s="262">
        <f>SUM(D813,D824,D829,D831,D833)</f>
        <v>2688</v>
      </c>
      <c r="E812" s="263">
        <f t="shared" ref="E812:E814" si="79">(D812-C812)/C812</f>
        <v>3.0000000000000001E-3</v>
      </c>
    </row>
    <row r="813" spans="1:5" ht="36" customHeight="1">
      <c r="A813" s="366" t="s">
        <v>1402</v>
      </c>
      <c r="B813" s="253" t="s">
        <v>3136</v>
      </c>
      <c r="C813" s="262">
        <f>SUM(C814:C823)</f>
        <v>2606</v>
      </c>
      <c r="D813" s="262">
        <f>SUM(D814:D823)</f>
        <v>2666</v>
      </c>
      <c r="E813" s="263">
        <f t="shared" si="79"/>
        <v>2.3E-2</v>
      </c>
    </row>
    <row r="814" spans="1:5" ht="36" customHeight="1">
      <c r="A814" s="367" t="s">
        <v>1403</v>
      </c>
      <c r="B814" s="256" t="s">
        <v>128</v>
      </c>
      <c r="C814" s="425">
        <v>772</v>
      </c>
      <c r="D814" s="425">
        <v>708</v>
      </c>
      <c r="E814" s="263">
        <f t="shared" si="79"/>
        <v>-8.3000000000000004E-2</v>
      </c>
    </row>
    <row r="815" spans="1:5" ht="36" customHeight="1">
      <c r="A815" s="367" t="s">
        <v>1404</v>
      </c>
      <c r="B815" s="256" t="s">
        <v>130</v>
      </c>
      <c r="C815" s="258">
        <v>0</v>
      </c>
      <c r="D815" s="258">
        <v>0</v>
      </c>
      <c r="E815" s="259" t="str">
        <f t="shared" si="77"/>
        <v/>
      </c>
    </row>
    <row r="816" spans="1:5" ht="36" customHeight="1">
      <c r="A816" s="367" t="s">
        <v>1405</v>
      </c>
      <c r="B816" s="256" t="s">
        <v>132</v>
      </c>
      <c r="C816" s="258"/>
      <c r="D816" s="258"/>
      <c r="E816" s="259"/>
    </row>
    <row r="817" spans="1:5" ht="36" customHeight="1">
      <c r="A817" s="367" t="s">
        <v>1406</v>
      </c>
      <c r="B817" s="256" t="s">
        <v>1407</v>
      </c>
      <c r="C817" s="425">
        <v>754</v>
      </c>
      <c r="D817" s="425">
        <v>701</v>
      </c>
      <c r="E817" s="263">
        <f t="shared" ref="E817" si="80">(D817-C817)/C817</f>
        <v>-7.0000000000000007E-2</v>
      </c>
    </row>
    <row r="818" spans="1:5" ht="36" customHeight="1">
      <c r="A818" s="367" t="s">
        <v>1408</v>
      </c>
      <c r="B818" s="256" t="s">
        <v>1409</v>
      </c>
      <c r="C818" s="258"/>
      <c r="D818" s="258"/>
      <c r="E818" s="259"/>
    </row>
    <row r="819" spans="1:5" ht="36" customHeight="1">
      <c r="A819" s="367" t="s">
        <v>1410</v>
      </c>
      <c r="B819" s="256" t="s">
        <v>1411</v>
      </c>
      <c r="C819" s="258"/>
      <c r="D819" s="258"/>
      <c r="E819" s="259"/>
    </row>
    <row r="820" spans="1:5" ht="36" customHeight="1">
      <c r="A820" s="367" t="s">
        <v>1412</v>
      </c>
      <c r="B820" s="256" t="s">
        <v>1413</v>
      </c>
      <c r="C820" s="258">
        <v>0</v>
      </c>
      <c r="D820" s="258">
        <v>0</v>
      </c>
      <c r="E820" s="259" t="str">
        <f t="shared" si="77"/>
        <v/>
      </c>
    </row>
    <row r="821" spans="1:5" ht="36" customHeight="1">
      <c r="A821" s="367" t="s">
        <v>1414</v>
      </c>
      <c r="B821" s="256" t="s">
        <v>1415</v>
      </c>
      <c r="C821" s="258"/>
      <c r="D821" s="258"/>
      <c r="E821" s="259"/>
    </row>
    <row r="822" spans="1:5" ht="36" customHeight="1">
      <c r="A822" s="367" t="s">
        <v>1416</v>
      </c>
      <c r="B822" s="256" t="s">
        <v>1417</v>
      </c>
      <c r="C822" s="258"/>
      <c r="D822" s="258"/>
      <c r="E822" s="259"/>
    </row>
    <row r="823" spans="1:5" ht="36" customHeight="1">
      <c r="A823" s="367" t="s">
        <v>1418</v>
      </c>
      <c r="B823" s="256" t="s">
        <v>1419</v>
      </c>
      <c r="C823" s="425">
        <v>1080</v>
      </c>
      <c r="D823" s="425">
        <v>1257</v>
      </c>
      <c r="E823" s="263">
        <f t="shared" ref="E823" si="81">(D823-C823)/C823</f>
        <v>0.16400000000000001</v>
      </c>
    </row>
    <row r="824" spans="1:5" ht="36" customHeight="1">
      <c r="A824" s="366" t="s">
        <v>1420</v>
      </c>
      <c r="B824" s="253" t="s">
        <v>1421</v>
      </c>
      <c r="C824" s="262">
        <f>SUM(C825)</f>
        <v>0</v>
      </c>
      <c r="D824" s="262">
        <f>SUM(D825)</f>
        <v>0</v>
      </c>
      <c r="E824" s="263"/>
    </row>
    <row r="825" spans="1:5" ht="36" customHeight="1">
      <c r="A825" s="367">
        <v>2120201</v>
      </c>
      <c r="B825" s="374" t="s">
        <v>1422</v>
      </c>
      <c r="C825" s="424"/>
      <c r="D825" s="425">
        <v>0</v>
      </c>
      <c r="E825" s="259"/>
    </row>
    <row r="826" spans="1:5" ht="36" customHeight="1">
      <c r="A826" s="366" t="s">
        <v>1423</v>
      </c>
      <c r="B826" s="253" t="s">
        <v>1424</v>
      </c>
      <c r="C826" s="262">
        <f>SUM(C827:C828)</f>
        <v>0</v>
      </c>
      <c r="D826" s="262">
        <f>SUM(D827:D828)</f>
        <v>0</v>
      </c>
      <c r="E826" s="263" t="str">
        <f>IF(C826&gt;0,D826/C826-1,IF(C826&lt;0,-(D826/C826-1),""))</f>
        <v/>
      </c>
    </row>
    <row r="827" spans="1:5" ht="36" customHeight="1">
      <c r="A827" s="367" t="s">
        <v>1425</v>
      </c>
      <c r="B827" s="256" t="s">
        <v>1426</v>
      </c>
      <c r="C827" s="258">
        <v>0</v>
      </c>
      <c r="D827" s="258">
        <v>0</v>
      </c>
      <c r="E827" s="259" t="str">
        <f>IF(C827&gt;0,D827/C827-1,IF(C827&lt;0,-(D827/C827-1),""))</f>
        <v/>
      </c>
    </row>
    <row r="828" spans="1:5" ht="36" customHeight="1">
      <c r="A828" s="367" t="s">
        <v>1427</v>
      </c>
      <c r="B828" s="256" t="s">
        <v>1428</v>
      </c>
      <c r="C828" s="258">
        <v>0</v>
      </c>
      <c r="D828" s="258">
        <v>0</v>
      </c>
      <c r="E828" s="259" t="str">
        <f>IF(C828&gt;0,D828/C828-1,IF(C828&lt;0,-(D828/C828-1),""))</f>
        <v/>
      </c>
    </row>
    <row r="829" spans="1:5" ht="36" customHeight="1">
      <c r="A829" s="366" t="s">
        <v>1429</v>
      </c>
      <c r="B829" s="253" t="s">
        <v>3142</v>
      </c>
      <c r="C829" s="262">
        <f>SUM(C830)</f>
        <v>22</v>
      </c>
      <c r="D829" s="262">
        <f>SUM(D830)</f>
        <v>22</v>
      </c>
      <c r="E829" s="263">
        <f t="shared" ref="E829:E830" si="82">(D829-C829)/C829</f>
        <v>0</v>
      </c>
    </row>
    <row r="830" spans="1:5" ht="36" customHeight="1">
      <c r="A830" s="367">
        <v>2120501</v>
      </c>
      <c r="B830" s="374" t="s">
        <v>1430</v>
      </c>
      <c r="C830" s="425">
        <v>22</v>
      </c>
      <c r="D830" s="425">
        <v>22</v>
      </c>
      <c r="E830" s="263">
        <f t="shared" si="82"/>
        <v>0</v>
      </c>
    </row>
    <row r="831" spans="1:5" ht="36" customHeight="1">
      <c r="A831" s="366" t="s">
        <v>1431</v>
      </c>
      <c r="B831" s="253" t="s">
        <v>3143</v>
      </c>
      <c r="C831" s="262">
        <f>C832</f>
        <v>0</v>
      </c>
      <c r="D831" s="262">
        <f>D832</f>
        <v>0</v>
      </c>
      <c r="E831" s="263"/>
    </row>
    <row r="832" spans="1:5" ht="36" customHeight="1">
      <c r="A832" s="367">
        <v>2120601</v>
      </c>
      <c r="B832" s="374" t="s">
        <v>1432</v>
      </c>
      <c r="C832" s="258"/>
      <c r="D832" s="258"/>
      <c r="E832" s="259"/>
    </row>
    <row r="833" spans="1:5" ht="36" customHeight="1">
      <c r="A833" s="366" t="s">
        <v>1433</v>
      </c>
      <c r="B833" s="253" t="s">
        <v>3144</v>
      </c>
      <c r="C833" s="262">
        <f>C834</f>
        <v>53</v>
      </c>
      <c r="D833" s="262">
        <f>D834</f>
        <v>0</v>
      </c>
      <c r="E833" s="263">
        <f t="shared" ref="E833:E837" si="83">(D833-C833)/C833</f>
        <v>-1</v>
      </c>
    </row>
    <row r="834" spans="1:5" ht="36" customHeight="1">
      <c r="A834" s="367">
        <v>2129999</v>
      </c>
      <c r="B834" s="374" t="s">
        <v>1434</v>
      </c>
      <c r="C834" s="425">
        <v>53</v>
      </c>
      <c r="D834" s="258">
        <v>0</v>
      </c>
      <c r="E834" s="263">
        <f t="shared" si="83"/>
        <v>-1</v>
      </c>
    </row>
    <row r="835" spans="1:5" ht="36" customHeight="1">
      <c r="A835" s="366" t="s">
        <v>87</v>
      </c>
      <c r="B835" s="253" t="s">
        <v>88</v>
      </c>
      <c r="C835" s="262">
        <f>SUM(C836,C862,C888,C916,C927,C934,C944)</f>
        <v>18967</v>
      </c>
      <c r="D835" s="262">
        <f>SUM(D836,D862,D888,D916,D927,D934,D944)</f>
        <v>17145</v>
      </c>
      <c r="E835" s="263">
        <f t="shared" si="83"/>
        <v>-9.6000000000000002E-2</v>
      </c>
    </row>
    <row r="836" spans="1:5" ht="36" customHeight="1">
      <c r="A836" s="366" t="s">
        <v>1435</v>
      </c>
      <c r="B836" s="253" t="s">
        <v>1436</v>
      </c>
      <c r="C836" s="262">
        <f>SUM(C837:C861)</f>
        <v>7678</v>
      </c>
      <c r="D836" s="262">
        <f>SUM(D837:D861)</f>
        <v>6390</v>
      </c>
      <c r="E836" s="263">
        <f t="shared" si="83"/>
        <v>-0.16800000000000001</v>
      </c>
    </row>
    <row r="837" spans="1:5" ht="36" customHeight="1">
      <c r="A837" s="367" t="s">
        <v>1437</v>
      </c>
      <c r="B837" s="256" t="s">
        <v>128</v>
      </c>
      <c r="C837" s="425">
        <v>967</v>
      </c>
      <c r="D837" s="425">
        <v>671</v>
      </c>
      <c r="E837" s="263">
        <f t="shared" si="83"/>
        <v>-0.30599999999999999</v>
      </c>
    </row>
    <row r="838" spans="1:5" ht="36" customHeight="1">
      <c r="A838" s="367" t="s">
        <v>1438</v>
      </c>
      <c r="B838" s="256" t="s">
        <v>130</v>
      </c>
      <c r="C838" s="258"/>
      <c r="D838" s="258"/>
      <c r="E838" s="259"/>
    </row>
    <row r="839" spans="1:5" ht="36" customHeight="1">
      <c r="A839" s="367" t="s">
        <v>1439</v>
      </c>
      <c r="B839" s="256" t="s">
        <v>132</v>
      </c>
      <c r="C839" s="258"/>
      <c r="D839" s="258"/>
      <c r="E839" s="259"/>
    </row>
    <row r="840" spans="1:5" ht="36" customHeight="1">
      <c r="A840" s="367" t="s">
        <v>1440</v>
      </c>
      <c r="B840" s="256" t="s">
        <v>146</v>
      </c>
      <c r="C840" s="425">
        <v>6348</v>
      </c>
      <c r="D840" s="425">
        <v>5656</v>
      </c>
      <c r="E840" s="263">
        <f t="shared" ref="E840" si="84">(D840-C840)/C840</f>
        <v>-0.109</v>
      </c>
    </row>
    <row r="841" spans="1:5" ht="36" customHeight="1">
      <c r="A841" s="367" t="s">
        <v>1441</v>
      </c>
      <c r="B841" s="256" t="s">
        <v>3145</v>
      </c>
      <c r="C841" s="258"/>
      <c r="D841" s="258"/>
      <c r="E841" s="259"/>
    </row>
    <row r="842" spans="1:5" ht="36" customHeight="1">
      <c r="A842" s="367" t="s">
        <v>1442</v>
      </c>
      <c r="B842" s="256" t="s">
        <v>3141</v>
      </c>
      <c r="C842" s="424"/>
      <c r="D842" s="425">
        <v>0</v>
      </c>
      <c r="E842" s="259"/>
    </row>
    <row r="843" spans="1:5" ht="36" customHeight="1">
      <c r="A843" s="367" t="s">
        <v>1443</v>
      </c>
      <c r="B843" s="256" t="s">
        <v>3140</v>
      </c>
      <c r="C843" s="424"/>
      <c r="D843" s="425">
        <v>10</v>
      </c>
      <c r="E843" s="263"/>
    </row>
    <row r="844" spans="1:5" ht="36" customHeight="1">
      <c r="A844" s="367" t="s">
        <v>1444</v>
      </c>
      <c r="B844" s="256" t="s">
        <v>3139</v>
      </c>
      <c r="C844" s="424"/>
      <c r="D844" s="425">
        <v>0</v>
      </c>
      <c r="E844" s="259"/>
    </row>
    <row r="845" spans="1:5" ht="36" customHeight="1">
      <c r="A845" s="367" t="s">
        <v>1445</v>
      </c>
      <c r="B845" s="256" t="s">
        <v>3137</v>
      </c>
      <c r="C845" s="258"/>
      <c r="D845" s="258"/>
      <c r="E845" s="259"/>
    </row>
    <row r="846" spans="1:5" ht="36" customHeight="1">
      <c r="A846" s="367" t="s">
        <v>1446</v>
      </c>
      <c r="B846" s="256" t="s">
        <v>3138</v>
      </c>
      <c r="C846" s="258"/>
      <c r="D846" s="258"/>
      <c r="E846" s="259"/>
    </row>
    <row r="847" spans="1:5" ht="36" customHeight="1">
      <c r="A847" s="367" t="s">
        <v>1447</v>
      </c>
      <c r="B847" s="256" t="s">
        <v>1448</v>
      </c>
      <c r="C847" s="258"/>
      <c r="D847" s="258"/>
      <c r="E847" s="259"/>
    </row>
    <row r="848" spans="1:5" ht="36" customHeight="1">
      <c r="A848" s="367" t="s">
        <v>1449</v>
      </c>
      <c r="B848" s="256" t="s">
        <v>1450</v>
      </c>
      <c r="C848" s="258">
        <v>0</v>
      </c>
      <c r="D848" s="258">
        <v>0</v>
      </c>
      <c r="E848" s="259" t="str">
        <f>IF(C848&gt;0,D848/C848-1,IF(C848&lt;0,-(D848/C848-1),""))</f>
        <v/>
      </c>
    </row>
    <row r="849" spans="1:5" ht="36" customHeight="1">
      <c r="A849" s="367" t="s">
        <v>1451</v>
      </c>
      <c r="B849" s="256" t="s">
        <v>1452</v>
      </c>
      <c r="C849" s="258">
        <v>0</v>
      </c>
      <c r="D849" s="258">
        <v>0</v>
      </c>
      <c r="E849" s="259" t="str">
        <f>IF(C849&gt;0,D849/C849-1,IF(C849&lt;0,-(D849/C849-1),""))</f>
        <v/>
      </c>
    </row>
    <row r="850" spans="1:5" ht="36" customHeight="1">
      <c r="A850" s="367" t="s">
        <v>1453</v>
      </c>
      <c r="B850" s="256" t="s">
        <v>1454</v>
      </c>
      <c r="C850" s="258">
        <v>0</v>
      </c>
      <c r="D850" s="258">
        <v>0</v>
      </c>
      <c r="E850" s="259" t="str">
        <f>IF(C850&gt;0,D850/C850-1,IF(C850&lt;0,-(D850/C850-1),""))</f>
        <v/>
      </c>
    </row>
    <row r="851" spans="1:5" ht="36" customHeight="1">
      <c r="A851" s="367" t="s">
        <v>1455</v>
      </c>
      <c r="B851" s="256" t="s">
        <v>1456</v>
      </c>
      <c r="C851" s="258">
        <v>0</v>
      </c>
      <c r="D851" s="258">
        <v>0</v>
      </c>
      <c r="E851" s="259" t="str">
        <f>IF(C851&gt;0,D851/C851-1,IF(C851&lt;0,-(D851/C851-1),""))</f>
        <v/>
      </c>
    </row>
    <row r="852" spans="1:5" ht="36" customHeight="1">
      <c r="A852" s="367" t="s">
        <v>1457</v>
      </c>
      <c r="B852" s="256" t="s">
        <v>1458</v>
      </c>
      <c r="C852" s="424"/>
      <c r="D852" s="425">
        <v>31</v>
      </c>
      <c r="E852" s="263"/>
    </row>
    <row r="853" spans="1:5" ht="36" customHeight="1">
      <c r="A853" s="367" t="s">
        <v>1459</v>
      </c>
      <c r="B853" s="256" t="s">
        <v>1460</v>
      </c>
      <c r="C853" s="424"/>
      <c r="D853" s="425">
        <v>0</v>
      </c>
      <c r="E853" s="259"/>
    </row>
    <row r="854" spans="1:5" ht="36" customHeight="1">
      <c r="A854" s="367" t="s">
        <v>1461</v>
      </c>
      <c r="B854" s="256" t="s">
        <v>1462</v>
      </c>
      <c r="C854" s="258"/>
      <c r="D854" s="258"/>
      <c r="E854" s="259"/>
    </row>
    <row r="855" spans="1:5" ht="36" customHeight="1">
      <c r="A855" s="367" t="s">
        <v>1463</v>
      </c>
      <c r="B855" s="256" t="s">
        <v>1464</v>
      </c>
      <c r="C855" s="424"/>
      <c r="D855" s="425">
        <v>0</v>
      </c>
      <c r="E855" s="259"/>
    </row>
    <row r="856" spans="1:5" ht="36" customHeight="1">
      <c r="A856" s="367" t="s">
        <v>1465</v>
      </c>
      <c r="B856" s="256" t="s">
        <v>1466</v>
      </c>
      <c r="C856" s="424"/>
      <c r="D856" s="425">
        <v>0</v>
      </c>
      <c r="E856" s="259"/>
    </row>
    <row r="857" spans="1:5" ht="36" customHeight="1">
      <c r="A857" s="367" t="s">
        <v>1467</v>
      </c>
      <c r="B857" s="256" t="s">
        <v>1468</v>
      </c>
      <c r="C857" s="258"/>
      <c r="D857" s="258"/>
      <c r="E857" s="259"/>
    </row>
    <row r="858" spans="1:5" ht="36" customHeight="1">
      <c r="A858" s="367" t="s">
        <v>1469</v>
      </c>
      <c r="B858" s="256" t="s">
        <v>1470</v>
      </c>
      <c r="C858" s="258">
        <v>0</v>
      </c>
      <c r="D858" s="258">
        <v>0</v>
      </c>
      <c r="E858" s="259" t="str">
        <f>IF(C858&gt;0,D858/C858-1,IF(C858&lt;0,-(D858/C858-1),""))</f>
        <v/>
      </c>
    </row>
    <row r="859" spans="1:5" ht="36" customHeight="1">
      <c r="A859" s="367" t="s">
        <v>1471</v>
      </c>
      <c r="B859" s="256" t="s">
        <v>1472</v>
      </c>
      <c r="C859" s="258">
        <v>0</v>
      </c>
      <c r="D859" s="258">
        <v>0</v>
      </c>
      <c r="E859" s="259" t="str">
        <f>IF(C859&gt;0,D859/C859-1,IF(C859&lt;0,-(D859/C859-1),""))</f>
        <v/>
      </c>
    </row>
    <row r="860" spans="1:5" ht="36" customHeight="1">
      <c r="A860" s="367" t="s">
        <v>1473</v>
      </c>
      <c r="B860" s="256" t="s">
        <v>1474</v>
      </c>
      <c r="C860" s="258"/>
      <c r="D860" s="258"/>
      <c r="E860" s="259"/>
    </row>
    <row r="861" spans="1:5" ht="36" customHeight="1">
      <c r="A861" s="367" t="s">
        <v>1475</v>
      </c>
      <c r="B861" s="256" t="s">
        <v>1476</v>
      </c>
      <c r="C861" s="425">
        <v>363</v>
      </c>
      <c r="D861" s="258">
        <v>22</v>
      </c>
      <c r="E861" s="263">
        <f t="shared" ref="E861:E863" si="85">(D861-C861)/C861</f>
        <v>-0.93899999999999995</v>
      </c>
    </row>
    <row r="862" spans="1:5" ht="36" customHeight="1">
      <c r="A862" s="366" t="s">
        <v>1477</v>
      </c>
      <c r="B862" s="253" t="s">
        <v>1478</v>
      </c>
      <c r="C862" s="262">
        <f>SUM(C863:C887)</f>
        <v>2442</v>
      </c>
      <c r="D862" s="262">
        <f>SUM(D863:D887)</f>
        <v>2364</v>
      </c>
      <c r="E862" s="263">
        <f t="shared" si="85"/>
        <v>-3.2000000000000001E-2</v>
      </c>
    </row>
    <row r="863" spans="1:5" ht="36" customHeight="1">
      <c r="A863" s="367" t="s">
        <v>1479</v>
      </c>
      <c r="B863" s="256" t="s">
        <v>128</v>
      </c>
      <c r="C863" s="425">
        <v>260</v>
      </c>
      <c r="D863" s="425">
        <v>243</v>
      </c>
      <c r="E863" s="263">
        <f t="shared" si="85"/>
        <v>-6.5000000000000002E-2</v>
      </c>
    </row>
    <row r="864" spans="1:5" ht="36" customHeight="1">
      <c r="A864" s="367" t="s">
        <v>1480</v>
      </c>
      <c r="B864" s="256" t="s">
        <v>130</v>
      </c>
      <c r="C864" s="258"/>
      <c r="D864" s="258"/>
      <c r="E864" s="259"/>
    </row>
    <row r="865" spans="1:5" ht="36" customHeight="1">
      <c r="A865" s="367" t="s">
        <v>1481</v>
      </c>
      <c r="B865" s="256" t="s">
        <v>132</v>
      </c>
      <c r="C865" s="258"/>
      <c r="D865" s="258"/>
      <c r="E865" s="259"/>
    </row>
    <row r="866" spans="1:5" ht="36" customHeight="1">
      <c r="A866" s="367" t="s">
        <v>1482</v>
      </c>
      <c r="B866" s="256" t="s">
        <v>1483</v>
      </c>
      <c r="C866" s="425">
        <v>1792</v>
      </c>
      <c r="D866" s="425">
        <v>1765</v>
      </c>
      <c r="E866" s="263">
        <f t="shared" ref="E866" si="86">(D866-C866)/C866</f>
        <v>-1.4999999999999999E-2</v>
      </c>
    </row>
    <row r="867" spans="1:5" ht="36" customHeight="1">
      <c r="A867" s="367" t="s">
        <v>1484</v>
      </c>
      <c r="B867" s="256" t="s">
        <v>1485</v>
      </c>
      <c r="C867" s="424"/>
      <c r="D867" s="425">
        <v>0</v>
      </c>
      <c r="E867" s="259"/>
    </row>
    <row r="868" spans="1:5" ht="36" customHeight="1">
      <c r="A868" s="367" t="s">
        <v>1486</v>
      </c>
      <c r="B868" s="256" t="s">
        <v>1487</v>
      </c>
      <c r="C868" s="258"/>
      <c r="D868" s="258"/>
      <c r="E868" s="259"/>
    </row>
    <row r="869" spans="1:5" ht="36" customHeight="1">
      <c r="A869" s="367" t="s">
        <v>1488</v>
      </c>
      <c r="B869" s="256" t="s">
        <v>1489</v>
      </c>
      <c r="C869" s="424"/>
      <c r="D869" s="425">
        <v>0</v>
      </c>
      <c r="E869" s="259"/>
    </row>
    <row r="870" spans="1:5" ht="36" customHeight="1">
      <c r="A870" s="367" t="s">
        <v>1490</v>
      </c>
      <c r="B870" s="256" t="s">
        <v>1491</v>
      </c>
      <c r="C870" s="258">
        <v>0</v>
      </c>
      <c r="D870" s="258">
        <v>0</v>
      </c>
      <c r="E870" s="259" t="str">
        <f>IF(C870&gt;0,D870/C870-1,IF(C870&lt;0,-(D870/C870-1),""))</f>
        <v/>
      </c>
    </row>
    <row r="871" spans="1:5" ht="36" customHeight="1">
      <c r="A871" s="428" t="s">
        <v>1490</v>
      </c>
      <c r="B871" s="429" t="s">
        <v>3146</v>
      </c>
      <c r="C871" s="424"/>
      <c r="D871" s="425">
        <v>0</v>
      </c>
      <c r="E871" s="259"/>
    </row>
    <row r="872" spans="1:5" ht="36" customHeight="1">
      <c r="A872" s="367" t="s">
        <v>1492</v>
      </c>
      <c r="B872" s="256" t="s">
        <v>1493</v>
      </c>
      <c r="C872" s="258"/>
      <c r="D872" s="258"/>
      <c r="E872" s="259"/>
    </row>
    <row r="873" spans="1:5" ht="36" customHeight="1">
      <c r="A873" s="367" t="s">
        <v>1494</v>
      </c>
      <c r="B873" s="256" t="s">
        <v>1495</v>
      </c>
      <c r="C873" s="424"/>
      <c r="D873" s="425">
        <v>0</v>
      </c>
      <c r="E873" s="259"/>
    </row>
    <row r="874" spans="1:5" ht="36" customHeight="1">
      <c r="A874" s="367" t="s">
        <v>1496</v>
      </c>
      <c r="B874" s="256" t="s">
        <v>1497</v>
      </c>
      <c r="C874" s="424"/>
      <c r="D874" s="425">
        <v>0</v>
      </c>
      <c r="E874" s="259"/>
    </row>
    <row r="875" spans="1:5" ht="36" customHeight="1">
      <c r="A875" s="367" t="s">
        <v>1498</v>
      </c>
      <c r="B875" s="256" t="s">
        <v>1499</v>
      </c>
      <c r="C875" s="425">
        <v>390</v>
      </c>
      <c r="D875" s="425">
        <v>344</v>
      </c>
      <c r="E875" s="263">
        <f t="shared" ref="E875" si="87">(D875-C875)/C875</f>
        <v>-0.11799999999999999</v>
      </c>
    </row>
    <row r="876" spans="1:5" ht="36" customHeight="1">
      <c r="A876" s="367" t="s">
        <v>1500</v>
      </c>
      <c r="B876" s="256" t="s">
        <v>1501</v>
      </c>
      <c r="C876" s="258"/>
      <c r="D876" s="258"/>
      <c r="E876" s="259"/>
    </row>
    <row r="877" spans="1:5" ht="36" customHeight="1">
      <c r="A877" s="367" t="s">
        <v>1502</v>
      </c>
      <c r="B877" s="256" t="s">
        <v>1503</v>
      </c>
      <c r="C877" s="258"/>
      <c r="D877" s="258"/>
      <c r="E877" s="259"/>
    </row>
    <row r="878" spans="1:5" ht="36" customHeight="1">
      <c r="A878" s="367" t="s">
        <v>1504</v>
      </c>
      <c r="B878" s="256" t="s">
        <v>1505</v>
      </c>
      <c r="C878" s="424"/>
      <c r="D878" s="425">
        <v>0</v>
      </c>
      <c r="E878" s="259"/>
    </row>
    <row r="879" spans="1:5" ht="36" customHeight="1">
      <c r="A879" s="367" t="s">
        <v>1506</v>
      </c>
      <c r="B879" s="256" t="s">
        <v>1507</v>
      </c>
      <c r="C879" s="258"/>
      <c r="D879" s="258"/>
      <c r="E879" s="259"/>
    </row>
    <row r="880" spans="1:5" ht="36" customHeight="1">
      <c r="A880" s="367" t="s">
        <v>1508</v>
      </c>
      <c r="B880" s="256" t="s">
        <v>1509</v>
      </c>
      <c r="C880" s="258">
        <v>0</v>
      </c>
      <c r="D880" s="258">
        <v>0</v>
      </c>
      <c r="E880" s="259" t="str">
        <f>IF(C880&gt;0,D880/C880-1,IF(C880&lt;0,-(D880/C880-1),""))</f>
        <v/>
      </c>
    </row>
    <row r="881" spans="1:5" ht="36" customHeight="1">
      <c r="A881" s="367" t="s">
        <v>1510</v>
      </c>
      <c r="B881" s="256" t="s">
        <v>1511</v>
      </c>
      <c r="C881" s="258">
        <v>0</v>
      </c>
      <c r="D881" s="258">
        <v>0</v>
      </c>
      <c r="E881" s="259" t="str">
        <f>IF(C881&gt;0,D881/C881-1,IF(C881&lt;0,-(D881/C881-1),""))</f>
        <v/>
      </c>
    </row>
    <row r="882" spans="1:5" ht="36" customHeight="1">
      <c r="A882" s="367" t="s">
        <v>1512</v>
      </c>
      <c r="B882" s="256" t="s">
        <v>1513</v>
      </c>
      <c r="C882" s="258">
        <v>0</v>
      </c>
      <c r="D882" s="258">
        <v>0</v>
      </c>
      <c r="E882" s="259" t="str">
        <f>IF(C882&gt;0,D882/C882-1,IF(C882&lt;0,-(D882/C882-1),""))</f>
        <v/>
      </c>
    </row>
    <row r="883" spans="1:5" ht="36" customHeight="1">
      <c r="A883" s="367" t="s">
        <v>1514</v>
      </c>
      <c r="B883" s="256" t="s">
        <v>1515</v>
      </c>
      <c r="C883" s="424"/>
      <c r="D883" s="425">
        <v>12</v>
      </c>
      <c r="E883" s="263"/>
    </row>
    <row r="884" spans="1:5" ht="36" customHeight="1">
      <c r="A884" s="367" t="s">
        <v>1516</v>
      </c>
      <c r="B884" s="256" t="s">
        <v>1517</v>
      </c>
      <c r="C884" s="258">
        <v>0</v>
      </c>
      <c r="D884" s="258">
        <v>0</v>
      </c>
      <c r="E884" s="259" t="str">
        <f>IF(C884&gt;0,D884/C884-1,IF(C884&lt;0,-(D884/C884-1),""))</f>
        <v/>
      </c>
    </row>
    <row r="885" spans="1:5" ht="36" customHeight="1">
      <c r="A885" s="367" t="s">
        <v>1518</v>
      </c>
      <c r="B885" s="256" t="s">
        <v>3147</v>
      </c>
      <c r="C885" s="258"/>
      <c r="D885" s="258"/>
      <c r="E885" s="259"/>
    </row>
    <row r="886" spans="1:5" ht="36" customHeight="1">
      <c r="A886" s="367" t="s">
        <v>1519</v>
      </c>
      <c r="B886" s="256" t="s">
        <v>3148</v>
      </c>
      <c r="C886" s="258"/>
      <c r="D886" s="258"/>
      <c r="E886" s="259"/>
    </row>
    <row r="887" spans="1:5" ht="36" customHeight="1">
      <c r="A887" s="367" t="s">
        <v>1520</v>
      </c>
      <c r="B887" s="256" t="s">
        <v>3149</v>
      </c>
      <c r="C887" s="424"/>
      <c r="D887" s="425">
        <v>0</v>
      </c>
      <c r="E887" s="259"/>
    </row>
    <row r="888" spans="1:5" ht="36" customHeight="1">
      <c r="A888" s="366" t="s">
        <v>1521</v>
      </c>
      <c r="B888" s="253" t="s">
        <v>1522</v>
      </c>
      <c r="C888" s="262">
        <v>2122</v>
      </c>
      <c r="D888" s="262">
        <f>SUM(D889:D915)</f>
        <v>2158</v>
      </c>
      <c r="E888" s="263">
        <f t="shared" ref="E888:E889" si="88">(D888-C888)/C888</f>
        <v>1.7000000000000001E-2</v>
      </c>
    </row>
    <row r="889" spans="1:5" ht="36" customHeight="1">
      <c r="A889" s="367" t="s">
        <v>1523</v>
      </c>
      <c r="B889" s="256" t="s">
        <v>128</v>
      </c>
      <c r="C889" s="425">
        <v>527</v>
      </c>
      <c r="D889" s="425">
        <v>488</v>
      </c>
      <c r="E889" s="263">
        <f t="shared" si="88"/>
        <v>-7.3999999999999996E-2</v>
      </c>
    </row>
    <row r="890" spans="1:5" ht="36" customHeight="1">
      <c r="A890" s="367" t="s">
        <v>1524</v>
      </c>
      <c r="B890" s="256" t="s">
        <v>130</v>
      </c>
      <c r="C890" s="258">
        <v>0</v>
      </c>
      <c r="D890" s="258">
        <v>0</v>
      </c>
      <c r="E890" s="259" t="str">
        <f>IF(C890&gt;0,D890/C890-1,IF(C890&lt;0,-(D890/C890-1),""))</f>
        <v/>
      </c>
    </row>
    <row r="891" spans="1:5" ht="36" customHeight="1">
      <c r="A891" s="367" t="s">
        <v>1525</v>
      </c>
      <c r="B891" s="256" t="s">
        <v>132</v>
      </c>
      <c r="C891" s="258"/>
      <c r="D891" s="258"/>
      <c r="E891" s="259"/>
    </row>
    <row r="892" spans="1:5" ht="36" customHeight="1">
      <c r="A892" s="367" t="s">
        <v>1526</v>
      </c>
      <c r="B892" s="256" t="s">
        <v>1527</v>
      </c>
      <c r="C892" s="424"/>
      <c r="D892" s="425">
        <v>0</v>
      </c>
      <c r="E892" s="259"/>
    </row>
    <row r="893" spans="1:5" ht="36" customHeight="1">
      <c r="A893" s="367" t="s">
        <v>1528</v>
      </c>
      <c r="B893" s="256" t="s">
        <v>1529</v>
      </c>
      <c r="C893" s="424"/>
      <c r="D893" s="425">
        <v>0</v>
      </c>
      <c r="E893" s="259"/>
    </row>
    <row r="894" spans="1:5" ht="36" customHeight="1">
      <c r="A894" s="367" t="s">
        <v>1530</v>
      </c>
      <c r="B894" s="256" t="s">
        <v>1531</v>
      </c>
      <c r="C894" s="424">
        <v>1658</v>
      </c>
      <c r="D894" s="425">
        <v>0</v>
      </c>
      <c r="E894" s="263">
        <f t="shared" ref="E894" si="89">(D894-C894)/C894</f>
        <v>-1</v>
      </c>
    </row>
    <row r="895" spans="1:5" ht="36" customHeight="1">
      <c r="A895" s="367" t="s">
        <v>1532</v>
      </c>
      <c r="B895" s="256" t="s">
        <v>1533</v>
      </c>
      <c r="C895" s="258">
        <v>0</v>
      </c>
      <c r="D895" s="258">
        <v>0</v>
      </c>
      <c r="E895" s="259" t="str">
        <f>IF(C895&gt;0,D895/C895-1,IF(C895&lt;0,-(D895/C895-1),""))</f>
        <v/>
      </c>
    </row>
    <row r="896" spans="1:5" ht="36" customHeight="1">
      <c r="A896" s="367" t="s">
        <v>1534</v>
      </c>
      <c r="B896" s="256" t="s">
        <v>1535</v>
      </c>
      <c r="C896" s="258"/>
      <c r="D896" s="258"/>
      <c r="E896" s="259"/>
    </row>
    <row r="897" spans="1:5" ht="36" customHeight="1">
      <c r="A897" s="367" t="s">
        <v>1536</v>
      </c>
      <c r="B897" s="256" t="s">
        <v>1537</v>
      </c>
      <c r="C897" s="258">
        <v>0</v>
      </c>
      <c r="D897" s="258">
        <v>0</v>
      </c>
      <c r="E897" s="259" t="str">
        <f>IF(C897&gt;0,D897/C897-1,IF(C897&lt;0,-(D897/C897-1),""))</f>
        <v/>
      </c>
    </row>
    <row r="898" spans="1:5" ht="36" customHeight="1">
      <c r="A898" s="367" t="s">
        <v>1538</v>
      </c>
      <c r="B898" s="256" t="s">
        <v>1539</v>
      </c>
      <c r="C898" s="425">
        <v>1264</v>
      </c>
      <c r="D898" s="425">
        <v>1268</v>
      </c>
      <c r="E898" s="263">
        <f t="shared" ref="E898:E899" si="90">(D898-C898)/C898</f>
        <v>3.0000000000000001E-3</v>
      </c>
    </row>
    <row r="899" spans="1:5" ht="36" customHeight="1">
      <c r="A899" s="367" t="s">
        <v>1540</v>
      </c>
      <c r="B899" s="256" t="s">
        <v>1541</v>
      </c>
      <c r="C899" s="425">
        <v>331</v>
      </c>
      <c r="D899" s="425">
        <v>302</v>
      </c>
      <c r="E899" s="263">
        <f t="shared" si="90"/>
        <v>-8.7999999999999995E-2</v>
      </c>
    </row>
    <row r="900" spans="1:5" ht="36" customHeight="1">
      <c r="A900" s="367" t="s">
        <v>1542</v>
      </c>
      <c r="B900" s="256" t="s">
        <v>1543</v>
      </c>
      <c r="C900" s="258"/>
      <c r="D900" s="258"/>
      <c r="E900" s="259"/>
    </row>
    <row r="901" spans="1:5" ht="36" customHeight="1">
      <c r="A901" s="367" t="s">
        <v>1544</v>
      </c>
      <c r="B901" s="256" t="s">
        <v>1545</v>
      </c>
      <c r="C901" s="258"/>
      <c r="D901" s="258"/>
      <c r="E901" s="259"/>
    </row>
    <row r="902" spans="1:5" ht="36" customHeight="1">
      <c r="A902" s="367" t="s">
        <v>1546</v>
      </c>
      <c r="B902" s="256" t="s">
        <v>1547</v>
      </c>
      <c r="C902" s="424"/>
      <c r="D902" s="258"/>
      <c r="E902" s="259"/>
    </row>
    <row r="903" spans="1:5" ht="36" customHeight="1">
      <c r="A903" s="367" t="s">
        <v>1548</v>
      </c>
      <c r="B903" s="256" t="s">
        <v>1549</v>
      </c>
      <c r="C903" s="424"/>
      <c r="D903" s="258"/>
      <c r="E903" s="259"/>
    </row>
    <row r="904" spans="1:5" ht="36" customHeight="1">
      <c r="A904" s="367" t="s">
        <v>1550</v>
      </c>
      <c r="B904" s="256" t="s">
        <v>1551</v>
      </c>
      <c r="C904" s="424"/>
      <c r="D904" s="425">
        <v>100</v>
      </c>
      <c r="E904" s="263"/>
    </row>
    <row r="905" spans="1:5" ht="36" customHeight="1">
      <c r="A905" s="367" t="s">
        <v>1552</v>
      </c>
      <c r="B905" s="256" t="s">
        <v>1553</v>
      </c>
      <c r="C905" s="258">
        <v>0</v>
      </c>
      <c r="D905" s="258">
        <v>0</v>
      </c>
      <c r="E905" s="259" t="str">
        <f t="shared" ref="E905:E910" si="91">IF(C905&gt;0,D905/C905-1,IF(C905&lt;0,-(D905/C905-1),""))</f>
        <v/>
      </c>
    </row>
    <row r="906" spans="1:5" ht="36" customHeight="1">
      <c r="A906" s="367" t="s">
        <v>1554</v>
      </c>
      <c r="B906" s="256" t="s">
        <v>1555</v>
      </c>
      <c r="C906" s="258">
        <v>0</v>
      </c>
      <c r="D906" s="258">
        <v>0</v>
      </c>
      <c r="E906" s="259" t="str">
        <f t="shared" si="91"/>
        <v/>
      </c>
    </row>
    <row r="907" spans="1:5" ht="36" customHeight="1">
      <c r="A907" s="367" t="s">
        <v>1556</v>
      </c>
      <c r="B907" s="256" t="s">
        <v>1557</v>
      </c>
      <c r="C907" s="258">
        <v>0</v>
      </c>
      <c r="D907" s="258">
        <v>0</v>
      </c>
      <c r="E907" s="259" t="str">
        <f t="shared" si="91"/>
        <v/>
      </c>
    </row>
    <row r="908" spans="1:5" ht="36" customHeight="1">
      <c r="A908" s="367" t="s">
        <v>1558</v>
      </c>
      <c r="B908" s="256" t="s">
        <v>1559</v>
      </c>
      <c r="C908" s="258">
        <v>0</v>
      </c>
      <c r="D908" s="258">
        <v>0</v>
      </c>
      <c r="E908" s="259" t="str">
        <f t="shared" si="91"/>
        <v/>
      </c>
    </row>
    <row r="909" spans="1:5" ht="36" customHeight="1">
      <c r="A909" s="367" t="s">
        <v>1560</v>
      </c>
      <c r="B909" s="256" t="s">
        <v>1561</v>
      </c>
      <c r="C909" s="258">
        <v>0</v>
      </c>
      <c r="D909" s="258">
        <v>0</v>
      </c>
      <c r="E909" s="259" t="str">
        <f t="shared" si="91"/>
        <v/>
      </c>
    </row>
    <row r="910" spans="1:5" ht="36" customHeight="1">
      <c r="A910" s="367" t="s">
        <v>1562</v>
      </c>
      <c r="B910" s="256" t="s">
        <v>1507</v>
      </c>
      <c r="C910" s="258">
        <v>0</v>
      </c>
      <c r="D910" s="258">
        <v>0</v>
      </c>
      <c r="E910" s="259" t="str">
        <f t="shared" si="91"/>
        <v/>
      </c>
    </row>
    <row r="911" spans="1:5" ht="36" customHeight="1">
      <c r="A911" s="367" t="s">
        <v>1563</v>
      </c>
      <c r="B911" s="256" t="s">
        <v>1564</v>
      </c>
      <c r="C911" s="424"/>
      <c r="D911" s="425">
        <v>0</v>
      </c>
      <c r="E911" s="259"/>
    </row>
    <row r="912" spans="1:5" ht="36" customHeight="1">
      <c r="A912" s="367" t="s">
        <v>1565</v>
      </c>
      <c r="B912" s="256" t="s">
        <v>1566</v>
      </c>
      <c r="C912" s="258">
        <v>0</v>
      </c>
      <c r="D912" s="258">
        <v>0</v>
      </c>
      <c r="E912" s="259" t="str">
        <f>IF(C912&gt;0,D912/C912-1,IF(C912&lt;0,-(D912/C912-1),""))</f>
        <v/>
      </c>
    </row>
    <row r="913" spans="1:5" ht="36" customHeight="1">
      <c r="A913" s="367" t="s">
        <v>1567</v>
      </c>
      <c r="B913" s="256" t="s">
        <v>1568</v>
      </c>
      <c r="C913" s="258">
        <v>0</v>
      </c>
      <c r="D913" s="258">
        <v>0</v>
      </c>
      <c r="E913" s="259" t="str">
        <f>IF(C913&gt;0,D913/C913-1,IF(C913&lt;0,-(D913/C913-1),""))</f>
        <v/>
      </c>
    </row>
    <row r="914" spans="1:5" ht="36" customHeight="1">
      <c r="A914" s="367" t="s">
        <v>1569</v>
      </c>
      <c r="B914" s="256" t="s">
        <v>1570</v>
      </c>
      <c r="C914" s="258">
        <v>0</v>
      </c>
      <c r="D914" s="258">
        <v>0</v>
      </c>
      <c r="E914" s="259" t="str">
        <f>IF(C914&gt;0,D914/C914-1,IF(C914&lt;0,-(D914/C914-1),""))</f>
        <v/>
      </c>
    </row>
    <row r="915" spans="1:5" ht="36" customHeight="1">
      <c r="A915" s="367" t="s">
        <v>1571</v>
      </c>
      <c r="B915" s="256" t="s">
        <v>1572</v>
      </c>
      <c r="C915" s="258"/>
      <c r="D915" s="258"/>
      <c r="E915" s="259"/>
    </row>
    <row r="916" spans="1:5" ht="36" customHeight="1">
      <c r="A916" s="366">
        <v>21305</v>
      </c>
      <c r="B916" s="253" t="s">
        <v>1573</v>
      </c>
      <c r="C916" s="262">
        <v>377</v>
      </c>
      <c r="D916" s="262">
        <f>SUM(D917:D926)</f>
        <v>334</v>
      </c>
      <c r="E916" s="263">
        <f t="shared" ref="E916:E917" si="92">(D916-C916)/C916</f>
        <v>-0.114</v>
      </c>
    </row>
    <row r="917" spans="1:5" ht="36" customHeight="1">
      <c r="A917" s="367" t="s">
        <v>1574</v>
      </c>
      <c r="B917" s="256" t="s">
        <v>3179</v>
      </c>
      <c r="C917" s="425">
        <v>377</v>
      </c>
      <c r="D917" s="425">
        <v>334</v>
      </c>
      <c r="E917" s="263">
        <f t="shared" si="92"/>
        <v>-0.114</v>
      </c>
    </row>
    <row r="918" spans="1:5" ht="36" customHeight="1">
      <c r="A918" s="367" t="s">
        <v>1575</v>
      </c>
      <c r="B918" s="256" t="s">
        <v>130</v>
      </c>
      <c r="C918" s="258">
        <v>0</v>
      </c>
      <c r="D918" s="258">
        <v>0</v>
      </c>
      <c r="E918" s="259" t="str">
        <f>IF(C918&gt;0,D918/C918-1,IF(C918&lt;0,-(D918/C918-1),""))</f>
        <v/>
      </c>
    </row>
    <row r="919" spans="1:5" ht="36" customHeight="1">
      <c r="A919" s="367" t="s">
        <v>1576</v>
      </c>
      <c r="B919" s="256" t="s">
        <v>132</v>
      </c>
      <c r="C919" s="258">
        <v>0</v>
      </c>
      <c r="D919" s="258">
        <v>0</v>
      </c>
      <c r="E919" s="259" t="str">
        <f>IF(C919&gt;0,D919/C919-1,IF(C919&lt;0,-(D919/C919-1),""))</f>
        <v/>
      </c>
    </row>
    <row r="920" spans="1:5" ht="36" customHeight="1">
      <c r="A920" s="367" t="s">
        <v>1577</v>
      </c>
      <c r="B920" s="256" t="s">
        <v>1578</v>
      </c>
      <c r="C920" s="424"/>
      <c r="D920" s="258"/>
      <c r="E920" s="259"/>
    </row>
    <row r="921" spans="1:5" ht="36" customHeight="1">
      <c r="A921" s="367" t="s">
        <v>1579</v>
      </c>
      <c r="B921" s="256" t="s">
        <v>1580</v>
      </c>
      <c r="C921" s="424">
        <v>18690</v>
      </c>
      <c r="D921" s="258">
        <v>0</v>
      </c>
      <c r="E921" s="263">
        <f t="shared" ref="E921" si="93">(D921-C921)/C921</f>
        <v>-1</v>
      </c>
    </row>
    <row r="922" spans="1:5" ht="36" customHeight="1">
      <c r="A922" s="367" t="s">
        <v>1581</v>
      </c>
      <c r="B922" s="256" t="s">
        <v>1582</v>
      </c>
      <c r="C922" s="258">
        <v>0</v>
      </c>
      <c r="D922" s="258">
        <v>0</v>
      </c>
      <c r="E922" s="259" t="str">
        <f>IF(C922&gt;0,D922/C922-1,IF(C922&lt;0,-(D922/C922-1),""))</f>
        <v/>
      </c>
    </row>
    <row r="923" spans="1:5" ht="36" customHeight="1">
      <c r="A923" s="367" t="s">
        <v>1583</v>
      </c>
      <c r="B923" s="256" t="s">
        <v>1584</v>
      </c>
      <c r="C923" s="258"/>
      <c r="D923" s="258"/>
      <c r="E923" s="259"/>
    </row>
    <row r="924" spans="1:5" ht="36" customHeight="1">
      <c r="A924" s="367" t="s">
        <v>1585</v>
      </c>
      <c r="B924" s="256" t="s">
        <v>1586</v>
      </c>
      <c r="C924" s="258">
        <v>0</v>
      </c>
      <c r="D924" s="258">
        <v>0</v>
      </c>
      <c r="E924" s="259" t="str">
        <f>IF(C924&gt;0,D924/C924-1,IF(C924&lt;0,-(D924/C924-1),""))</f>
        <v/>
      </c>
    </row>
    <row r="925" spans="1:5" ht="36" customHeight="1">
      <c r="A925" s="367" t="s">
        <v>1587</v>
      </c>
      <c r="B925" s="256" t="s">
        <v>3180</v>
      </c>
      <c r="C925" s="258"/>
      <c r="D925" s="258"/>
      <c r="E925" s="259"/>
    </row>
    <row r="926" spans="1:5" ht="36" customHeight="1">
      <c r="A926" s="367" t="s">
        <v>1588</v>
      </c>
      <c r="B926" s="256" t="s">
        <v>3181</v>
      </c>
      <c r="C926" s="258"/>
      <c r="D926" s="258">
        <v>0</v>
      </c>
      <c r="E926" s="259"/>
    </row>
    <row r="927" spans="1:5" ht="36" customHeight="1">
      <c r="A927" s="366" t="s">
        <v>1589</v>
      </c>
      <c r="B927" s="253" t="s">
        <v>1590</v>
      </c>
      <c r="C927" s="262">
        <f>SUM(C931:C933)</f>
        <v>5999</v>
      </c>
      <c r="D927" s="262">
        <f>SUM(D931:D933)</f>
        <v>5899</v>
      </c>
      <c r="E927" s="263">
        <f t="shared" ref="E927" si="94">(D927-C927)/C927</f>
        <v>-1.7000000000000001E-2</v>
      </c>
    </row>
    <row r="928" spans="1:5" ht="36" customHeight="1">
      <c r="A928" s="367" t="s">
        <v>1591</v>
      </c>
      <c r="B928" s="256" t="s">
        <v>1592</v>
      </c>
      <c r="C928" s="258">
        <v>0</v>
      </c>
      <c r="D928" s="258">
        <v>0</v>
      </c>
      <c r="E928" s="259" t="str">
        <f>IF(C928&gt;0,D928/C928-1,IF(C928&lt;0,-(D928/C928-1),""))</f>
        <v/>
      </c>
    </row>
    <row r="929" spans="1:5" ht="36" customHeight="1">
      <c r="A929" s="367" t="s">
        <v>1593</v>
      </c>
      <c r="B929" s="256" t="s">
        <v>1594</v>
      </c>
      <c r="C929" s="258">
        <v>0</v>
      </c>
      <c r="D929" s="258">
        <v>0</v>
      </c>
      <c r="E929" s="259" t="str">
        <f>IF(C929&gt;0,D929/C929-1,IF(C929&lt;0,-(D929/C929-1),""))</f>
        <v/>
      </c>
    </row>
    <row r="930" spans="1:5" ht="36" customHeight="1">
      <c r="A930" s="367" t="s">
        <v>1595</v>
      </c>
      <c r="B930" s="256" t="s">
        <v>1596</v>
      </c>
      <c r="C930" s="258">
        <v>0</v>
      </c>
      <c r="D930" s="258">
        <v>0</v>
      </c>
      <c r="E930" s="259" t="str">
        <f>IF(C930&gt;0,D930/C930-1,IF(C930&lt;0,-(D930/C930-1),""))</f>
        <v/>
      </c>
    </row>
    <row r="931" spans="1:5" ht="36" customHeight="1">
      <c r="A931" s="367" t="s">
        <v>1597</v>
      </c>
      <c r="B931" s="256" t="s">
        <v>1598</v>
      </c>
      <c r="C931" s="425">
        <v>2259</v>
      </c>
      <c r="D931" s="425">
        <v>2158</v>
      </c>
      <c r="E931" s="263">
        <f t="shared" ref="E931" si="95">(D931-C931)/C931</f>
        <v>-4.4999999999999998E-2</v>
      </c>
    </row>
    <row r="932" spans="1:5" ht="36" customHeight="1">
      <c r="A932" s="367" t="s">
        <v>1599</v>
      </c>
      <c r="B932" s="256" t="s">
        <v>1600</v>
      </c>
      <c r="C932" s="258">
        <v>0</v>
      </c>
      <c r="D932" s="258">
        <v>0</v>
      </c>
      <c r="E932" s="259" t="str">
        <f>IF(C932&gt;0,D932/C932-1,IF(C932&lt;0,-(D932/C932-1),""))</f>
        <v/>
      </c>
    </row>
    <row r="933" spans="1:5" ht="36" customHeight="1">
      <c r="A933" s="367" t="s">
        <v>1601</v>
      </c>
      <c r="B933" s="256" t="s">
        <v>1602</v>
      </c>
      <c r="C933" s="425">
        <v>3740</v>
      </c>
      <c r="D933" s="258">
        <v>3741</v>
      </c>
      <c r="E933" s="263">
        <f t="shared" ref="E933:E934" si="96">(D933-C933)/C933</f>
        <v>0</v>
      </c>
    </row>
    <row r="934" spans="1:5" ht="36" customHeight="1">
      <c r="A934" s="366" t="s">
        <v>1603</v>
      </c>
      <c r="B934" s="253" t="s">
        <v>1604</v>
      </c>
      <c r="C934" s="262">
        <f>C938</f>
        <v>349</v>
      </c>
      <c r="D934" s="262">
        <f>D938</f>
        <v>0</v>
      </c>
      <c r="E934" s="263">
        <f t="shared" si="96"/>
        <v>-1</v>
      </c>
    </row>
    <row r="935" spans="1:5" ht="36" customHeight="1">
      <c r="A935" s="367" t="s">
        <v>1605</v>
      </c>
      <c r="B935" s="256" t="s">
        <v>1606</v>
      </c>
      <c r="C935" s="258">
        <v>0</v>
      </c>
      <c r="D935" s="258">
        <v>0</v>
      </c>
      <c r="E935" s="259" t="str">
        <f>IF(C935&gt;0,D935/C935-1,IF(C935&lt;0,-(D935/C935-1),""))</f>
        <v/>
      </c>
    </row>
    <row r="936" spans="1:5" ht="36" customHeight="1">
      <c r="A936" s="367" t="s">
        <v>1607</v>
      </c>
      <c r="B936" s="256" t="s">
        <v>1608</v>
      </c>
      <c r="C936" s="258">
        <v>0</v>
      </c>
      <c r="D936" s="258">
        <v>0</v>
      </c>
      <c r="E936" s="259" t="str">
        <f>IF(C936&gt;0,D936/C936-1,IF(C936&lt;0,-(D936/C936-1),""))</f>
        <v/>
      </c>
    </row>
    <row r="937" spans="1:5" ht="36" customHeight="1">
      <c r="A937" s="367" t="s">
        <v>1609</v>
      </c>
      <c r="B937" s="256" t="s">
        <v>1610</v>
      </c>
      <c r="C937" s="258">
        <v>0</v>
      </c>
      <c r="D937" s="258">
        <v>0</v>
      </c>
      <c r="E937" s="259" t="str">
        <f>IF(C937&gt;0,D937/C937-1,IF(C937&lt;0,-(D937/C937-1),""))</f>
        <v/>
      </c>
    </row>
    <row r="938" spans="1:5" ht="36" customHeight="1">
      <c r="A938" s="367" t="s">
        <v>1611</v>
      </c>
      <c r="B938" s="256" t="s">
        <v>1612</v>
      </c>
      <c r="C938" s="425">
        <v>349</v>
      </c>
      <c r="D938" s="258">
        <v>0</v>
      </c>
      <c r="E938" s="263">
        <f t="shared" ref="E938" si="97">(D938-C938)/C938</f>
        <v>-1</v>
      </c>
    </row>
    <row r="939" spans="1:5" ht="36" customHeight="1">
      <c r="A939" s="367" t="s">
        <v>1613</v>
      </c>
      <c r="B939" s="256" t="s">
        <v>1614</v>
      </c>
      <c r="C939" s="258">
        <v>0</v>
      </c>
      <c r="D939" s="258">
        <v>0</v>
      </c>
      <c r="E939" s="259" t="str">
        <f>IF(C939&gt;0,D939/C939-1,IF(C939&lt;0,-(D939/C939-1),""))</f>
        <v/>
      </c>
    </row>
    <row r="940" spans="1:5" ht="36" customHeight="1">
      <c r="A940" s="367" t="s">
        <v>1615</v>
      </c>
      <c r="B940" s="256" t="s">
        <v>1616</v>
      </c>
      <c r="C940" s="258">
        <v>0</v>
      </c>
      <c r="D940" s="258">
        <v>0</v>
      </c>
      <c r="E940" s="259" t="str">
        <f>IF(C940&gt;0,D940/C940-1,IF(C940&lt;0,-(D940/C940-1),""))</f>
        <v/>
      </c>
    </row>
    <row r="941" spans="1:5" ht="36" customHeight="1">
      <c r="A941" s="366" t="s">
        <v>1617</v>
      </c>
      <c r="B941" s="253" t="s">
        <v>1618</v>
      </c>
      <c r="C941" s="262">
        <f>SUM(C942:C943)</f>
        <v>0</v>
      </c>
      <c r="D941" s="262">
        <f>SUM(D942:D943)</f>
        <v>0</v>
      </c>
      <c r="E941" s="263" t="str">
        <f>IF(C941&gt;0,D941/C941-1,IF(C941&lt;0,-(D941/C941-1),""))</f>
        <v/>
      </c>
    </row>
    <row r="942" spans="1:5" ht="36" customHeight="1">
      <c r="A942" s="367" t="s">
        <v>1619</v>
      </c>
      <c r="B942" s="256" t="s">
        <v>1620</v>
      </c>
      <c r="C942" s="258">
        <v>0</v>
      </c>
      <c r="D942" s="258">
        <v>0</v>
      </c>
      <c r="E942" s="259" t="str">
        <f>IF(C942&gt;0,D942/C942-1,IF(C942&lt;0,-(D942/C942-1),""))</f>
        <v/>
      </c>
    </row>
    <row r="943" spans="1:5" ht="36" customHeight="1">
      <c r="A943" s="367" t="s">
        <v>1621</v>
      </c>
      <c r="B943" s="256" t="s">
        <v>1622</v>
      </c>
      <c r="C943" s="258">
        <v>0</v>
      </c>
      <c r="D943" s="258">
        <v>0</v>
      </c>
      <c r="E943" s="259" t="str">
        <f>IF(C943&gt;0,D943/C943-1,IF(C943&lt;0,-(D943/C943-1),""))</f>
        <v/>
      </c>
    </row>
    <row r="944" spans="1:5" ht="36" customHeight="1">
      <c r="A944" s="366" t="s">
        <v>1623</v>
      </c>
      <c r="B944" s="253" t="s">
        <v>1624</v>
      </c>
      <c r="C944" s="262">
        <f>C946</f>
        <v>0</v>
      </c>
      <c r="D944" s="262">
        <f>D946</f>
        <v>0</v>
      </c>
      <c r="E944" s="263"/>
    </row>
    <row r="945" spans="1:5" ht="36" customHeight="1">
      <c r="A945" s="367" t="s">
        <v>1625</v>
      </c>
      <c r="B945" s="256" t="s">
        <v>1626</v>
      </c>
      <c r="C945" s="258">
        <v>0</v>
      </c>
      <c r="D945" s="258">
        <v>0</v>
      </c>
      <c r="E945" s="259" t="str">
        <f>IF(C945&gt;0,D945/C945-1,IF(C945&lt;0,-(D945/C945-1),""))</f>
        <v/>
      </c>
    </row>
    <row r="946" spans="1:5" ht="36" customHeight="1">
      <c r="A946" s="367" t="s">
        <v>1627</v>
      </c>
      <c r="B946" s="256" t="s">
        <v>1628</v>
      </c>
      <c r="C946" s="258"/>
      <c r="D946" s="258">
        <v>0</v>
      </c>
      <c r="E946" s="259"/>
    </row>
    <row r="947" spans="1:5" ht="36" customHeight="1">
      <c r="A947" s="366" t="s">
        <v>89</v>
      </c>
      <c r="B947" s="253" t="s">
        <v>90</v>
      </c>
      <c r="C947" s="262">
        <f>SUM(C948,C971,C981,C1008)</f>
        <v>774</v>
      </c>
      <c r="D947" s="262">
        <f>SUM(D948,D971,D981,D1008)</f>
        <v>769</v>
      </c>
      <c r="E947" s="263">
        <f t="shared" ref="E947:E949" si="98">(D947-C947)/C947</f>
        <v>-6.0000000000000001E-3</v>
      </c>
    </row>
    <row r="948" spans="1:5" ht="36" customHeight="1">
      <c r="A948" s="366" t="s">
        <v>1629</v>
      </c>
      <c r="B948" s="253" t="s">
        <v>1630</v>
      </c>
      <c r="C948" s="262">
        <f>SUM(C949:C970)</f>
        <v>774</v>
      </c>
      <c r="D948" s="262">
        <f>SUM(D949:D970)</f>
        <v>769</v>
      </c>
      <c r="E948" s="263">
        <f t="shared" si="98"/>
        <v>-6.0000000000000001E-3</v>
      </c>
    </row>
    <row r="949" spans="1:5" ht="36" customHeight="1">
      <c r="A949" s="367" t="s">
        <v>1631</v>
      </c>
      <c r="B949" s="256" t="s">
        <v>128</v>
      </c>
      <c r="C949" s="425">
        <v>774</v>
      </c>
      <c r="D949" s="425">
        <v>769</v>
      </c>
      <c r="E949" s="263">
        <f t="shared" si="98"/>
        <v>-6.0000000000000001E-3</v>
      </c>
    </row>
    <row r="950" spans="1:5" ht="36" customHeight="1">
      <c r="A950" s="367" t="s">
        <v>1632</v>
      </c>
      <c r="B950" s="256" t="s">
        <v>130</v>
      </c>
      <c r="C950" s="258"/>
      <c r="D950" s="258"/>
      <c r="E950" s="259"/>
    </row>
    <row r="951" spans="1:5" ht="36" customHeight="1">
      <c r="A951" s="367" t="s">
        <v>1633</v>
      </c>
      <c r="B951" s="256" t="s">
        <v>132</v>
      </c>
      <c r="C951" s="258"/>
      <c r="D951" s="258"/>
      <c r="E951" s="259"/>
    </row>
    <row r="952" spans="1:5" ht="36" customHeight="1">
      <c r="A952" s="367" t="s">
        <v>1634</v>
      </c>
      <c r="B952" s="256" t="s">
        <v>1635</v>
      </c>
      <c r="C952" s="258"/>
      <c r="D952" s="258"/>
      <c r="E952" s="259"/>
    </row>
    <row r="953" spans="1:5" ht="36" customHeight="1">
      <c r="A953" s="367" t="s">
        <v>1636</v>
      </c>
      <c r="B953" s="256" t="s">
        <v>1637</v>
      </c>
      <c r="C953" s="258"/>
      <c r="D953" s="258"/>
      <c r="E953" s="259"/>
    </row>
    <row r="954" spans="1:5" ht="36" customHeight="1">
      <c r="A954" s="367" t="s">
        <v>1638</v>
      </c>
      <c r="B954" s="256" t="s">
        <v>1639</v>
      </c>
      <c r="C954" s="258"/>
      <c r="D954" s="258"/>
      <c r="E954" s="259"/>
    </row>
    <row r="955" spans="1:5" ht="36" customHeight="1">
      <c r="A955" s="367" t="s">
        <v>1640</v>
      </c>
      <c r="B955" s="256" t="s">
        <v>1641</v>
      </c>
      <c r="C955" s="258"/>
      <c r="D955" s="258"/>
      <c r="E955" s="259"/>
    </row>
    <row r="956" spans="1:5" ht="36" customHeight="1">
      <c r="A956" s="367" t="s">
        <v>1642</v>
      </c>
      <c r="B956" s="256" t="s">
        <v>1643</v>
      </c>
      <c r="C956" s="258">
        <v>0</v>
      </c>
      <c r="D956" s="258">
        <v>0</v>
      </c>
      <c r="E956" s="259" t="str">
        <f t="shared" ref="E956:E1009" si="99">IF(C956&gt;0,D956/C956-1,IF(C956&lt;0,-(D956/C956-1),""))</f>
        <v/>
      </c>
    </row>
    <row r="957" spans="1:5" ht="36" customHeight="1">
      <c r="A957" s="367" t="s">
        <v>1644</v>
      </c>
      <c r="B957" s="256" t="s">
        <v>1645</v>
      </c>
      <c r="C957" s="258"/>
      <c r="D957" s="258"/>
      <c r="E957" s="259"/>
    </row>
    <row r="958" spans="1:5" ht="36" customHeight="1">
      <c r="A958" s="367" t="s">
        <v>1646</v>
      </c>
      <c r="B958" s="256" t="s">
        <v>1647</v>
      </c>
      <c r="C958" s="258"/>
      <c r="D958" s="258"/>
      <c r="E958" s="259"/>
    </row>
    <row r="959" spans="1:5" ht="36" customHeight="1">
      <c r="A959" s="367" t="s">
        <v>1648</v>
      </c>
      <c r="B959" s="256" t="s">
        <v>1649</v>
      </c>
      <c r="C959" s="258"/>
      <c r="D959" s="258"/>
      <c r="E959" s="259"/>
    </row>
    <row r="960" spans="1:5" ht="36" customHeight="1">
      <c r="A960" s="367" t="s">
        <v>1650</v>
      </c>
      <c r="B960" s="256" t="s">
        <v>1651</v>
      </c>
      <c r="C960" s="258"/>
      <c r="D960" s="258"/>
      <c r="E960" s="259"/>
    </row>
    <row r="961" spans="1:5" ht="36" customHeight="1">
      <c r="A961" s="367" t="s">
        <v>1652</v>
      </c>
      <c r="B961" s="256" t="s">
        <v>1653</v>
      </c>
      <c r="C961" s="258"/>
      <c r="D961" s="258"/>
      <c r="E961" s="259"/>
    </row>
    <row r="962" spans="1:5" ht="36" customHeight="1">
      <c r="A962" s="367" t="s">
        <v>1654</v>
      </c>
      <c r="B962" s="256" t="s">
        <v>1655</v>
      </c>
      <c r="C962" s="258"/>
      <c r="D962" s="258"/>
      <c r="E962" s="259"/>
    </row>
    <row r="963" spans="1:5" ht="36" customHeight="1">
      <c r="A963" s="367" t="s">
        <v>1656</v>
      </c>
      <c r="B963" s="256" t="s">
        <v>1657</v>
      </c>
      <c r="C963" s="258"/>
      <c r="D963" s="258"/>
      <c r="E963" s="259"/>
    </row>
    <row r="964" spans="1:5" ht="36" customHeight="1">
      <c r="A964" s="367" t="s">
        <v>1658</v>
      </c>
      <c r="B964" s="256" t="s">
        <v>1659</v>
      </c>
      <c r="C964" s="258">
        <v>0</v>
      </c>
      <c r="D964" s="258">
        <v>0</v>
      </c>
      <c r="E964" s="259" t="str">
        <f t="shared" si="99"/>
        <v/>
      </c>
    </row>
    <row r="965" spans="1:5" ht="36" customHeight="1">
      <c r="A965" s="367" t="s">
        <v>1660</v>
      </c>
      <c r="B965" s="256" t="s">
        <v>1661</v>
      </c>
      <c r="C965" s="258"/>
      <c r="D965" s="258"/>
      <c r="E965" s="259"/>
    </row>
    <row r="966" spans="1:5" ht="36" customHeight="1">
      <c r="A966" s="367" t="s">
        <v>1662</v>
      </c>
      <c r="B966" s="256" t="s">
        <v>1663</v>
      </c>
      <c r="C966" s="258">
        <v>0</v>
      </c>
      <c r="D966" s="258">
        <v>0</v>
      </c>
      <c r="E966" s="259" t="str">
        <f t="shared" si="99"/>
        <v/>
      </c>
    </row>
    <row r="967" spans="1:5" ht="36" customHeight="1">
      <c r="A967" s="367" t="s">
        <v>1664</v>
      </c>
      <c r="B967" s="256" t="s">
        <v>1665</v>
      </c>
      <c r="C967" s="258"/>
      <c r="D967" s="258"/>
      <c r="E967" s="259"/>
    </row>
    <row r="968" spans="1:5" ht="36" customHeight="1">
      <c r="A968" s="367" t="s">
        <v>1666</v>
      </c>
      <c r="B968" s="256" t="s">
        <v>1667</v>
      </c>
      <c r="C968" s="258"/>
      <c r="D968" s="258"/>
      <c r="E968" s="259"/>
    </row>
    <row r="969" spans="1:5" ht="36" customHeight="1">
      <c r="A969" s="367" t="s">
        <v>1668</v>
      </c>
      <c r="B969" s="256" t="s">
        <v>1669</v>
      </c>
      <c r="C969" s="258"/>
      <c r="D969" s="258"/>
      <c r="E969" s="259"/>
    </row>
    <row r="970" spans="1:5" ht="36" customHeight="1">
      <c r="A970" s="367" t="s">
        <v>1670</v>
      </c>
      <c r="B970" s="256" t="s">
        <v>1671</v>
      </c>
      <c r="C970" s="258"/>
      <c r="D970" s="258"/>
      <c r="E970" s="259"/>
    </row>
    <row r="971" spans="1:5" ht="36" customHeight="1">
      <c r="A971" s="366" t="s">
        <v>1672</v>
      </c>
      <c r="B971" s="253" t="s">
        <v>1673</v>
      </c>
      <c r="C971" s="262"/>
      <c r="D971" s="262"/>
      <c r="E971" s="263"/>
    </row>
    <row r="972" spans="1:5" ht="36" customHeight="1">
      <c r="A972" s="367" t="s">
        <v>1674</v>
      </c>
      <c r="B972" s="256" t="s">
        <v>128</v>
      </c>
      <c r="C972" s="258">
        <v>0</v>
      </c>
      <c r="D972" s="258">
        <v>0</v>
      </c>
      <c r="E972" s="259" t="str">
        <f t="shared" si="99"/>
        <v/>
      </c>
    </row>
    <row r="973" spans="1:5" ht="36" customHeight="1">
      <c r="A973" s="367" t="s">
        <v>1675</v>
      </c>
      <c r="B973" s="256" t="s">
        <v>130</v>
      </c>
      <c r="C973" s="258">
        <v>0</v>
      </c>
      <c r="D973" s="258">
        <v>0</v>
      </c>
      <c r="E973" s="259" t="str">
        <f t="shared" si="99"/>
        <v/>
      </c>
    </row>
    <row r="974" spans="1:5" ht="36" customHeight="1">
      <c r="A974" s="367" t="s">
        <v>1676</v>
      </c>
      <c r="B974" s="256" t="s">
        <v>132</v>
      </c>
      <c r="C974" s="258">
        <v>0</v>
      </c>
      <c r="D974" s="258">
        <v>0</v>
      </c>
      <c r="E974" s="259" t="str">
        <f t="shared" si="99"/>
        <v/>
      </c>
    </row>
    <row r="975" spans="1:5" ht="36" customHeight="1">
      <c r="A975" s="367" t="s">
        <v>1677</v>
      </c>
      <c r="B975" s="256" t="s">
        <v>1678</v>
      </c>
      <c r="C975" s="258"/>
      <c r="D975" s="258"/>
      <c r="E975" s="259"/>
    </row>
    <row r="976" spans="1:5" ht="36" customHeight="1">
      <c r="A976" s="367" t="s">
        <v>1679</v>
      </c>
      <c r="B976" s="256" t="s">
        <v>1680</v>
      </c>
      <c r="C976" s="258">
        <v>0</v>
      </c>
      <c r="D976" s="258">
        <v>0</v>
      </c>
      <c r="E976" s="259" t="str">
        <f t="shared" si="99"/>
        <v/>
      </c>
    </row>
    <row r="977" spans="1:5" ht="36" customHeight="1">
      <c r="A977" s="367" t="s">
        <v>1681</v>
      </c>
      <c r="B977" s="256" t="s">
        <v>1682</v>
      </c>
      <c r="C977" s="258"/>
      <c r="D977" s="258"/>
      <c r="E977" s="259"/>
    </row>
    <row r="978" spans="1:5" ht="36" customHeight="1">
      <c r="A978" s="367" t="s">
        <v>1683</v>
      </c>
      <c r="B978" s="256" t="s">
        <v>1684</v>
      </c>
      <c r="C978" s="258"/>
      <c r="D978" s="258"/>
      <c r="E978" s="259"/>
    </row>
    <row r="979" spans="1:5" ht="36" customHeight="1">
      <c r="A979" s="367" t="s">
        <v>1685</v>
      </c>
      <c r="B979" s="256" t="s">
        <v>1686</v>
      </c>
      <c r="C979" s="258">
        <v>0</v>
      </c>
      <c r="D979" s="258">
        <v>0</v>
      </c>
      <c r="E979" s="259" t="str">
        <f t="shared" si="99"/>
        <v/>
      </c>
    </row>
    <row r="980" spans="1:5" ht="36" customHeight="1">
      <c r="A980" s="367" t="s">
        <v>1687</v>
      </c>
      <c r="B980" s="256" t="s">
        <v>1688</v>
      </c>
      <c r="C980" s="258"/>
      <c r="D980" s="258"/>
      <c r="E980" s="259"/>
    </row>
    <row r="981" spans="1:5" ht="36" customHeight="1">
      <c r="A981" s="366" t="s">
        <v>1689</v>
      </c>
      <c r="B981" s="253" t="s">
        <v>1690</v>
      </c>
      <c r="C981" s="262"/>
      <c r="D981" s="262"/>
      <c r="E981" s="263"/>
    </row>
    <row r="982" spans="1:5" ht="36" customHeight="1">
      <c r="A982" s="367" t="s">
        <v>1691</v>
      </c>
      <c r="B982" s="256" t="s">
        <v>128</v>
      </c>
      <c r="C982" s="258">
        <v>0</v>
      </c>
      <c r="D982" s="258">
        <v>0</v>
      </c>
      <c r="E982" s="259" t="str">
        <f t="shared" si="99"/>
        <v/>
      </c>
    </row>
    <row r="983" spans="1:5" ht="36" customHeight="1">
      <c r="A983" s="367" t="s">
        <v>1692</v>
      </c>
      <c r="B983" s="256" t="s">
        <v>130</v>
      </c>
      <c r="C983" s="258">
        <v>0</v>
      </c>
      <c r="D983" s="258">
        <v>0</v>
      </c>
      <c r="E983" s="259" t="str">
        <f t="shared" si="99"/>
        <v/>
      </c>
    </row>
    <row r="984" spans="1:5" ht="36" customHeight="1">
      <c r="A984" s="367" t="s">
        <v>1693</v>
      </c>
      <c r="B984" s="256" t="s">
        <v>132</v>
      </c>
      <c r="C984" s="258">
        <v>0</v>
      </c>
      <c r="D984" s="258">
        <v>0</v>
      </c>
      <c r="E984" s="259" t="str">
        <f t="shared" si="99"/>
        <v/>
      </c>
    </row>
    <row r="985" spans="1:5" ht="36" customHeight="1">
      <c r="A985" s="367" t="s">
        <v>1694</v>
      </c>
      <c r="B985" s="256" t="s">
        <v>1695</v>
      </c>
      <c r="C985" s="258">
        <v>0</v>
      </c>
      <c r="D985" s="258">
        <v>0</v>
      </c>
      <c r="E985" s="259" t="str">
        <f t="shared" si="99"/>
        <v/>
      </c>
    </row>
    <row r="986" spans="1:5" ht="36" customHeight="1">
      <c r="A986" s="367" t="s">
        <v>1696</v>
      </c>
      <c r="B986" s="256" t="s">
        <v>1697</v>
      </c>
      <c r="C986" s="258">
        <v>0</v>
      </c>
      <c r="D986" s="258">
        <v>0</v>
      </c>
      <c r="E986" s="259" t="str">
        <f t="shared" si="99"/>
        <v/>
      </c>
    </row>
    <row r="987" spans="1:5" ht="36" customHeight="1">
      <c r="A987" s="367" t="s">
        <v>1698</v>
      </c>
      <c r="B987" s="256" t="s">
        <v>1699</v>
      </c>
      <c r="C987" s="258">
        <v>0</v>
      </c>
      <c r="D987" s="258">
        <v>0</v>
      </c>
      <c r="E987" s="259" t="str">
        <f t="shared" si="99"/>
        <v/>
      </c>
    </row>
    <row r="988" spans="1:5" ht="36" customHeight="1">
      <c r="A988" s="367" t="s">
        <v>1700</v>
      </c>
      <c r="B988" s="256" t="s">
        <v>1701</v>
      </c>
      <c r="C988" s="258"/>
      <c r="D988" s="258"/>
      <c r="E988" s="259"/>
    </row>
    <row r="989" spans="1:5" ht="36" customHeight="1">
      <c r="A989" s="367" t="s">
        <v>1702</v>
      </c>
      <c r="B989" s="256" t="s">
        <v>1703</v>
      </c>
      <c r="C989" s="258"/>
      <c r="D989" s="258"/>
      <c r="E989" s="259"/>
    </row>
    <row r="990" spans="1:5" ht="36" customHeight="1">
      <c r="A990" s="367" t="s">
        <v>1704</v>
      </c>
      <c r="B990" s="256" t="s">
        <v>1705</v>
      </c>
      <c r="C990" s="258"/>
      <c r="D990" s="258"/>
      <c r="E990" s="259"/>
    </row>
    <row r="991" spans="1:5" ht="36" customHeight="1">
      <c r="A991" s="366" t="s">
        <v>1706</v>
      </c>
      <c r="B991" s="253" t="s">
        <v>1707</v>
      </c>
      <c r="C991" s="262">
        <f>SUM(C992:C995)</f>
        <v>0</v>
      </c>
      <c r="D991" s="262">
        <f>SUM(D992:D995)</f>
        <v>0</v>
      </c>
      <c r="E991" s="263" t="str">
        <f t="shared" si="99"/>
        <v/>
      </c>
    </row>
    <row r="992" spans="1:5" ht="36" customHeight="1">
      <c r="A992" s="367" t="s">
        <v>1708</v>
      </c>
      <c r="B992" s="256" t="s">
        <v>1709</v>
      </c>
      <c r="C992" s="258">
        <v>0</v>
      </c>
      <c r="D992" s="258">
        <v>0</v>
      </c>
      <c r="E992" s="259" t="str">
        <f t="shared" si="99"/>
        <v/>
      </c>
    </row>
    <row r="993" spans="1:5" ht="36" customHeight="1">
      <c r="A993" s="367" t="s">
        <v>1710</v>
      </c>
      <c r="B993" s="256" t="s">
        <v>1711</v>
      </c>
      <c r="C993" s="258">
        <v>0</v>
      </c>
      <c r="D993" s="258">
        <v>0</v>
      </c>
      <c r="E993" s="259" t="str">
        <f t="shared" si="99"/>
        <v/>
      </c>
    </row>
    <row r="994" spans="1:5" ht="36" customHeight="1">
      <c r="A994" s="367" t="s">
        <v>1712</v>
      </c>
      <c r="B994" s="256" t="s">
        <v>1713</v>
      </c>
      <c r="C994" s="258">
        <v>0</v>
      </c>
      <c r="D994" s="258">
        <v>0</v>
      </c>
      <c r="E994" s="259" t="str">
        <f t="shared" si="99"/>
        <v/>
      </c>
    </row>
    <row r="995" spans="1:5" ht="36" customHeight="1">
      <c r="A995" s="367" t="s">
        <v>1714</v>
      </c>
      <c r="B995" s="256" t="s">
        <v>1715</v>
      </c>
      <c r="C995" s="258">
        <v>0</v>
      </c>
      <c r="D995" s="258">
        <v>0</v>
      </c>
      <c r="E995" s="259" t="str">
        <f t="shared" si="99"/>
        <v/>
      </c>
    </row>
    <row r="996" spans="1:5" ht="36" customHeight="1">
      <c r="A996" s="366" t="s">
        <v>1716</v>
      </c>
      <c r="B996" s="253" t="s">
        <v>1717</v>
      </c>
      <c r="C996" s="262">
        <f>SUM(C997:C1002)</f>
        <v>0</v>
      </c>
      <c r="D996" s="262">
        <f>SUM(D997:D1002)</f>
        <v>0</v>
      </c>
      <c r="E996" s="263" t="str">
        <f t="shared" si="99"/>
        <v/>
      </c>
    </row>
    <row r="997" spans="1:5" ht="36" customHeight="1">
      <c r="A997" s="367" t="s">
        <v>1718</v>
      </c>
      <c r="B997" s="256" t="s">
        <v>128</v>
      </c>
      <c r="C997" s="258">
        <v>0</v>
      </c>
      <c r="D997" s="258">
        <v>0</v>
      </c>
      <c r="E997" s="259" t="str">
        <f t="shared" si="99"/>
        <v/>
      </c>
    </row>
    <row r="998" spans="1:5" ht="36" customHeight="1">
      <c r="A998" s="367" t="s">
        <v>1719</v>
      </c>
      <c r="B998" s="256" t="s">
        <v>130</v>
      </c>
      <c r="C998" s="258">
        <v>0</v>
      </c>
      <c r="D998" s="258">
        <v>0</v>
      </c>
      <c r="E998" s="259" t="str">
        <f t="shared" si="99"/>
        <v/>
      </c>
    </row>
    <row r="999" spans="1:5" ht="36" customHeight="1">
      <c r="A999" s="367" t="s">
        <v>1720</v>
      </c>
      <c r="B999" s="256" t="s">
        <v>132</v>
      </c>
      <c r="C999" s="258">
        <v>0</v>
      </c>
      <c r="D999" s="258">
        <v>0</v>
      </c>
      <c r="E999" s="259" t="str">
        <f t="shared" si="99"/>
        <v/>
      </c>
    </row>
    <row r="1000" spans="1:5" ht="36" customHeight="1">
      <c r="A1000" s="367" t="s">
        <v>1721</v>
      </c>
      <c r="B1000" s="256" t="s">
        <v>1686</v>
      </c>
      <c r="C1000" s="258">
        <v>0</v>
      </c>
      <c r="D1000" s="258">
        <v>0</v>
      </c>
      <c r="E1000" s="259" t="str">
        <f t="shared" si="99"/>
        <v/>
      </c>
    </row>
    <row r="1001" spans="1:5" ht="36" customHeight="1">
      <c r="A1001" s="367" t="s">
        <v>1722</v>
      </c>
      <c r="B1001" s="256" t="s">
        <v>1723</v>
      </c>
      <c r="C1001" s="258">
        <v>0</v>
      </c>
      <c r="D1001" s="258">
        <v>0</v>
      </c>
      <c r="E1001" s="259" t="str">
        <f t="shared" si="99"/>
        <v/>
      </c>
    </row>
    <row r="1002" spans="1:5" ht="36" customHeight="1">
      <c r="A1002" s="367" t="s">
        <v>1724</v>
      </c>
      <c r="B1002" s="256" t="s">
        <v>1725</v>
      </c>
      <c r="C1002" s="258">
        <v>0</v>
      </c>
      <c r="D1002" s="258">
        <v>0</v>
      </c>
      <c r="E1002" s="259" t="str">
        <f t="shared" si="99"/>
        <v/>
      </c>
    </row>
    <row r="1003" spans="1:5" ht="36" customHeight="1">
      <c r="A1003" s="366" t="s">
        <v>1726</v>
      </c>
      <c r="B1003" s="253" t="s">
        <v>1727</v>
      </c>
      <c r="C1003" s="262">
        <f>SUM(C1004:C1007)</f>
        <v>0</v>
      </c>
      <c r="D1003" s="262">
        <f>SUM(D1004:D1007)</f>
        <v>0</v>
      </c>
      <c r="E1003" s="263" t="str">
        <f t="shared" si="99"/>
        <v/>
      </c>
    </row>
    <row r="1004" spans="1:5" ht="36" customHeight="1">
      <c r="A1004" s="367" t="s">
        <v>1728</v>
      </c>
      <c r="B1004" s="256" t="s">
        <v>1729</v>
      </c>
      <c r="C1004" s="258">
        <v>0</v>
      </c>
      <c r="D1004" s="258">
        <v>0</v>
      </c>
      <c r="E1004" s="259" t="str">
        <f t="shared" si="99"/>
        <v/>
      </c>
    </row>
    <row r="1005" spans="1:5" ht="36" customHeight="1">
      <c r="A1005" s="367" t="s">
        <v>1730</v>
      </c>
      <c r="B1005" s="256" t="s">
        <v>1731</v>
      </c>
      <c r="C1005" s="258">
        <v>0</v>
      </c>
      <c r="D1005" s="258">
        <v>0</v>
      </c>
      <c r="E1005" s="259" t="str">
        <f t="shared" si="99"/>
        <v/>
      </c>
    </row>
    <row r="1006" spans="1:5" ht="36" customHeight="1">
      <c r="A1006" s="367" t="s">
        <v>1732</v>
      </c>
      <c r="B1006" s="256" t="s">
        <v>1733</v>
      </c>
      <c r="C1006" s="258">
        <v>0</v>
      </c>
      <c r="D1006" s="258">
        <v>0</v>
      </c>
      <c r="E1006" s="259" t="str">
        <f t="shared" si="99"/>
        <v/>
      </c>
    </row>
    <row r="1007" spans="1:5" ht="36" customHeight="1">
      <c r="A1007" s="367" t="s">
        <v>1734</v>
      </c>
      <c r="B1007" s="256" t="s">
        <v>1735</v>
      </c>
      <c r="C1007" s="258">
        <v>0</v>
      </c>
      <c r="D1007" s="258">
        <v>0</v>
      </c>
      <c r="E1007" s="259" t="str">
        <f t="shared" si="99"/>
        <v/>
      </c>
    </row>
    <row r="1008" spans="1:5" ht="36" customHeight="1">
      <c r="A1008" s="366" t="s">
        <v>1736</v>
      </c>
      <c r="B1008" s="253" t="s">
        <v>1737</v>
      </c>
      <c r="C1008" s="262"/>
      <c r="D1008" s="262"/>
      <c r="E1008" s="263"/>
    </row>
    <row r="1009" spans="1:5" ht="36" customHeight="1">
      <c r="A1009" s="367" t="s">
        <v>1738</v>
      </c>
      <c r="B1009" s="256" t="s">
        <v>1739</v>
      </c>
      <c r="C1009" s="258">
        <v>0</v>
      </c>
      <c r="D1009" s="258">
        <v>0</v>
      </c>
      <c r="E1009" s="259" t="str">
        <f t="shared" si="99"/>
        <v/>
      </c>
    </row>
    <row r="1010" spans="1:5" ht="36" customHeight="1">
      <c r="A1010" s="367" t="s">
        <v>1740</v>
      </c>
      <c r="B1010" s="256" t="s">
        <v>1741</v>
      </c>
      <c r="C1010" s="258"/>
      <c r="D1010" s="258"/>
      <c r="E1010" s="259"/>
    </row>
    <row r="1011" spans="1:5" ht="36" customHeight="1">
      <c r="A1011" s="366" t="s">
        <v>91</v>
      </c>
      <c r="B1011" s="253" t="s">
        <v>92</v>
      </c>
      <c r="C1011" s="262"/>
      <c r="D1011" s="262"/>
      <c r="E1011" s="263"/>
    </row>
    <row r="1012" spans="1:5" ht="36" customHeight="1">
      <c r="A1012" s="366" t="s">
        <v>1742</v>
      </c>
      <c r="B1012" s="253" t="s">
        <v>1743</v>
      </c>
      <c r="C1012" s="262"/>
      <c r="D1012" s="262"/>
      <c r="E1012" s="263"/>
    </row>
    <row r="1013" spans="1:5" ht="36" customHeight="1">
      <c r="A1013" s="367" t="s">
        <v>1744</v>
      </c>
      <c r="B1013" s="256" t="s">
        <v>128</v>
      </c>
      <c r="C1013" s="258"/>
      <c r="D1013" s="258"/>
      <c r="E1013" s="259"/>
    </row>
    <row r="1014" spans="1:5" ht="36" customHeight="1">
      <c r="A1014" s="367" t="s">
        <v>1745</v>
      </c>
      <c r="B1014" s="256" t="s">
        <v>130</v>
      </c>
      <c r="C1014" s="258">
        <v>0</v>
      </c>
      <c r="D1014" s="258">
        <v>0</v>
      </c>
      <c r="E1014" s="259" t="str">
        <f t="shared" ref="E1014:E1077" si="100">IF(C1014&gt;0,D1014/C1014-1,IF(C1014&lt;0,-(D1014/C1014-1),""))</f>
        <v/>
      </c>
    </row>
    <row r="1015" spans="1:5" ht="36" customHeight="1">
      <c r="A1015" s="367" t="s">
        <v>1746</v>
      </c>
      <c r="B1015" s="256" t="s">
        <v>132</v>
      </c>
      <c r="C1015" s="258">
        <v>0</v>
      </c>
      <c r="D1015" s="258">
        <v>0</v>
      </c>
      <c r="E1015" s="259" t="str">
        <f t="shared" si="100"/>
        <v/>
      </c>
    </row>
    <row r="1016" spans="1:5" ht="36" customHeight="1">
      <c r="A1016" s="367" t="s">
        <v>1747</v>
      </c>
      <c r="B1016" s="256" t="s">
        <v>1748</v>
      </c>
      <c r="C1016" s="258"/>
      <c r="D1016" s="258"/>
      <c r="E1016" s="259"/>
    </row>
    <row r="1017" spans="1:5" ht="36" customHeight="1">
      <c r="A1017" s="367" t="s">
        <v>1749</v>
      </c>
      <c r="B1017" s="256" t="s">
        <v>1750</v>
      </c>
      <c r="C1017" s="258">
        <v>0</v>
      </c>
      <c r="D1017" s="258">
        <v>0</v>
      </c>
      <c r="E1017" s="259" t="str">
        <f t="shared" si="100"/>
        <v/>
      </c>
    </row>
    <row r="1018" spans="1:5" ht="36" customHeight="1">
      <c r="A1018" s="367" t="s">
        <v>1751</v>
      </c>
      <c r="B1018" s="256" t="s">
        <v>1752</v>
      </c>
      <c r="C1018" s="258">
        <v>0</v>
      </c>
      <c r="D1018" s="258">
        <v>0</v>
      </c>
      <c r="E1018" s="259" t="str">
        <f t="shared" si="100"/>
        <v/>
      </c>
    </row>
    <row r="1019" spans="1:5" ht="36" customHeight="1">
      <c r="A1019" s="367" t="s">
        <v>1753</v>
      </c>
      <c r="B1019" s="256" t="s">
        <v>1754</v>
      </c>
      <c r="C1019" s="258"/>
      <c r="D1019" s="258"/>
      <c r="E1019" s="259"/>
    </row>
    <row r="1020" spans="1:5" ht="36" customHeight="1">
      <c r="A1020" s="367" t="s">
        <v>1755</v>
      </c>
      <c r="B1020" s="256" t="s">
        <v>1756</v>
      </c>
      <c r="C1020" s="258">
        <v>0</v>
      </c>
      <c r="D1020" s="258">
        <v>0</v>
      </c>
      <c r="E1020" s="259" t="str">
        <f t="shared" si="100"/>
        <v/>
      </c>
    </row>
    <row r="1021" spans="1:5" ht="36" customHeight="1">
      <c r="A1021" s="367" t="s">
        <v>1757</v>
      </c>
      <c r="B1021" s="256" t="s">
        <v>1758</v>
      </c>
      <c r="C1021" s="258"/>
      <c r="D1021" s="258"/>
      <c r="E1021" s="259"/>
    </row>
    <row r="1022" spans="1:5" ht="36" customHeight="1">
      <c r="A1022" s="366" t="s">
        <v>1759</v>
      </c>
      <c r="B1022" s="253" t="s">
        <v>1760</v>
      </c>
      <c r="C1022" s="262"/>
      <c r="D1022" s="262"/>
      <c r="E1022" s="263"/>
    </row>
    <row r="1023" spans="1:5" ht="36" customHeight="1">
      <c r="A1023" s="367" t="s">
        <v>1761</v>
      </c>
      <c r="B1023" s="256" t="s">
        <v>128</v>
      </c>
      <c r="C1023" s="258"/>
      <c r="D1023" s="258"/>
      <c r="E1023" s="259"/>
    </row>
    <row r="1024" spans="1:5" ht="36" customHeight="1">
      <c r="A1024" s="367" t="s">
        <v>1762</v>
      </c>
      <c r="B1024" s="256" t="s">
        <v>130</v>
      </c>
      <c r="C1024" s="258">
        <v>0</v>
      </c>
      <c r="D1024" s="258">
        <v>0</v>
      </c>
      <c r="E1024" s="259" t="str">
        <f t="shared" si="100"/>
        <v/>
      </c>
    </row>
    <row r="1025" spans="1:5" ht="36" customHeight="1">
      <c r="A1025" s="367" t="s">
        <v>1763</v>
      </c>
      <c r="B1025" s="256" t="s">
        <v>132</v>
      </c>
      <c r="C1025" s="258"/>
      <c r="D1025" s="258"/>
      <c r="E1025" s="259"/>
    </row>
    <row r="1026" spans="1:5" ht="36" customHeight="1">
      <c r="A1026" s="367" t="s">
        <v>1764</v>
      </c>
      <c r="B1026" s="256" t="s">
        <v>1765</v>
      </c>
      <c r="C1026" s="258"/>
      <c r="D1026" s="258"/>
      <c r="E1026" s="259"/>
    </row>
    <row r="1027" spans="1:5" ht="36" customHeight="1">
      <c r="A1027" s="367" t="s">
        <v>1766</v>
      </c>
      <c r="B1027" s="256" t="s">
        <v>1767</v>
      </c>
      <c r="C1027" s="258"/>
      <c r="D1027" s="258"/>
      <c r="E1027" s="259"/>
    </row>
    <row r="1028" spans="1:5" ht="36" customHeight="1">
      <c r="A1028" s="367" t="s">
        <v>1768</v>
      </c>
      <c r="B1028" s="256" t="s">
        <v>1769</v>
      </c>
      <c r="C1028" s="258">
        <v>0</v>
      </c>
      <c r="D1028" s="258">
        <v>0</v>
      </c>
      <c r="E1028" s="259" t="str">
        <f t="shared" si="100"/>
        <v/>
      </c>
    </row>
    <row r="1029" spans="1:5" ht="36" customHeight="1">
      <c r="A1029" s="367" t="s">
        <v>1770</v>
      </c>
      <c r="B1029" s="256" t="s">
        <v>1771</v>
      </c>
      <c r="C1029" s="258"/>
      <c r="D1029" s="258"/>
      <c r="E1029" s="259"/>
    </row>
    <row r="1030" spans="1:5" ht="36" customHeight="1">
      <c r="A1030" s="367" t="s">
        <v>1772</v>
      </c>
      <c r="B1030" s="256" t="s">
        <v>1773</v>
      </c>
      <c r="C1030" s="258">
        <v>0</v>
      </c>
      <c r="D1030" s="258">
        <v>0</v>
      </c>
      <c r="E1030" s="259" t="str">
        <f t="shared" si="100"/>
        <v/>
      </c>
    </row>
    <row r="1031" spans="1:5" ht="36" customHeight="1">
      <c r="A1031" s="367" t="s">
        <v>1774</v>
      </c>
      <c r="B1031" s="256" t="s">
        <v>1775</v>
      </c>
      <c r="C1031" s="258">
        <v>0</v>
      </c>
      <c r="D1031" s="258">
        <v>0</v>
      </c>
      <c r="E1031" s="259" t="str">
        <f t="shared" si="100"/>
        <v/>
      </c>
    </row>
    <row r="1032" spans="1:5" ht="36" customHeight="1">
      <c r="A1032" s="367" t="s">
        <v>1776</v>
      </c>
      <c r="B1032" s="256" t="s">
        <v>1777</v>
      </c>
      <c r="C1032" s="258">
        <v>0</v>
      </c>
      <c r="D1032" s="258">
        <v>0</v>
      </c>
      <c r="E1032" s="259" t="str">
        <f t="shared" si="100"/>
        <v/>
      </c>
    </row>
    <row r="1033" spans="1:5" ht="36" customHeight="1">
      <c r="A1033" s="367" t="s">
        <v>1778</v>
      </c>
      <c r="B1033" s="256" t="s">
        <v>1779</v>
      </c>
      <c r="C1033" s="258">
        <v>0</v>
      </c>
      <c r="D1033" s="258">
        <v>0</v>
      </c>
      <c r="E1033" s="259" t="str">
        <f t="shared" si="100"/>
        <v/>
      </c>
    </row>
    <row r="1034" spans="1:5" ht="36" customHeight="1">
      <c r="A1034" s="367" t="s">
        <v>1780</v>
      </c>
      <c r="B1034" s="256" t="s">
        <v>1781</v>
      </c>
      <c r="C1034" s="258">
        <v>0</v>
      </c>
      <c r="D1034" s="258">
        <v>0</v>
      </c>
      <c r="E1034" s="259" t="str">
        <f t="shared" si="100"/>
        <v/>
      </c>
    </row>
    <row r="1035" spans="1:5" ht="36" customHeight="1">
      <c r="A1035" s="367" t="s">
        <v>1782</v>
      </c>
      <c r="B1035" s="256" t="s">
        <v>1783</v>
      </c>
      <c r="C1035" s="258">
        <v>0</v>
      </c>
      <c r="D1035" s="258">
        <v>0</v>
      </c>
      <c r="E1035" s="259" t="str">
        <f t="shared" si="100"/>
        <v/>
      </c>
    </row>
    <row r="1036" spans="1:5" ht="36" customHeight="1">
      <c r="A1036" s="367" t="s">
        <v>1784</v>
      </c>
      <c r="B1036" s="256" t="s">
        <v>1785</v>
      </c>
      <c r="C1036" s="258">
        <v>0</v>
      </c>
      <c r="D1036" s="258">
        <v>0</v>
      </c>
      <c r="E1036" s="259" t="str">
        <f t="shared" si="100"/>
        <v/>
      </c>
    </row>
    <row r="1037" spans="1:5" ht="36" customHeight="1">
      <c r="A1037" s="367" t="s">
        <v>1786</v>
      </c>
      <c r="B1037" s="256" t="s">
        <v>1787</v>
      </c>
      <c r="C1037" s="258"/>
      <c r="D1037" s="258"/>
      <c r="E1037" s="259"/>
    </row>
    <row r="1038" spans="1:5" ht="36" customHeight="1">
      <c r="A1038" s="366" t="s">
        <v>1788</v>
      </c>
      <c r="B1038" s="253" t="s">
        <v>1789</v>
      </c>
      <c r="C1038" s="262"/>
      <c r="D1038" s="262"/>
      <c r="E1038" s="263"/>
    </row>
    <row r="1039" spans="1:5" ht="36" customHeight="1">
      <c r="A1039" s="367" t="s">
        <v>1790</v>
      </c>
      <c r="B1039" s="256" t="s">
        <v>128</v>
      </c>
      <c r="C1039" s="258"/>
      <c r="D1039" s="258"/>
      <c r="E1039" s="259"/>
    </row>
    <row r="1040" spans="1:5" ht="36" customHeight="1">
      <c r="A1040" s="367" t="s">
        <v>1791</v>
      </c>
      <c r="B1040" s="256" t="s">
        <v>130</v>
      </c>
      <c r="C1040" s="258">
        <v>0</v>
      </c>
      <c r="D1040" s="258">
        <v>0</v>
      </c>
      <c r="E1040" s="259" t="str">
        <f t="shared" si="100"/>
        <v/>
      </c>
    </row>
    <row r="1041" spans="1:5" ht="36" customHeight="1">
      <c r="A1041" s="367" t="s">
        <v>1792</v>
      </c>
      <c r="B1041" s="256" t="s">
        <v>132</v>
      </c>
      <c r="C1041" s="258">
        <v>0</v>
      </c>
      <c r="D1041" s="258">
        <v>0</v>
      </c>
      <c r="E1041" s="259" t="str">
        <f t="shared" si="100"/>
        <v/>
      </c>
    </row>
    <row r="1042" spans="1:5" ht="36" customHeight="1">
      <c r="A1042" s="367" t="s">
        <v>1793</v>
      </c>
      <c r="B1042" s="256" t="s">
        <v>1794</v>
      </c>
      <c r="C1042" s="258">
        <v>0</v>
      </c>
      <c r="D1042" s="258">
        <v>0</v>
      </c>
      <c r="E1042" s="259" t="str">
        <f t="shared" si="100"/>
        <v/>
      </c>
    </row>
    <row r="1043" spans="1:5" ht="36" customHeight="1">
      <c r="A1043" s="366" t="s">
        <v>1795</v>
      </c>
      <c r="B1043" s="253" t="s">
        <v>1796</v>
      </c>
      <c r="C1043" s="262"/>
      <c r="D1043" s="262"/>
      <c r="E1043" s="263"/>
    </row>
    <row r="1044" spans="1:5" ht="36" customHeight="1">
      <c r="A1044" s="367" t="s">
        <v>1797</v>
      </c>
      <c r="B1044" s="256" t="s">
        <v>128</v>
      </c>
      <c r="C1044" s="258"/>
      <c r="D1044" s="258"/>
      <c r="E1044" s="259"/>
    </row>
    <row r="1045" spans="1:5" ht="36" customHeight="1">
      <c r="A1045" s="367" t="s">
        <v>1798</v>
      </c>
      <c r="B1045" s="256" t="s">
        <v>130</v>
      </c>
      <c r="C1045" s="258">
        <v>0</v>
      </c>
      <c r="D1045" s="258">
        <v>0</v>
      </c>
      <c r="E1045" s="259" t="str">
        <f t="shared" si="100"/>
        <v/>
      </c>
    </row>
    <row r="1046" spans="1:5" ht="36" customHeight="1">
      <c r="A1046" s="367" t="s">
        <v>1799</v>
      </c>
      <c r="B1046" s="256" t="s">
        <v>132</v>
      </c>
      <c r="C1046" s="258"/>
      <c r="D1046" s="258"/>
      <c r="E1046" s="259"/>
    </row>
    <row r="1047" spans="1:5" ht="36" customHeight="1">
      <c r="A1047" s="367" t="s">
        <v>1800</v>
      </c>
      <c r="B1047" s="256" t="s">
        <v>1801</v>
      </c>
      <c r="C1047" s="258">
        <v>0</v>
      </c>
      <c r="D1047" s="258">
        <v>0</v>
      </c>
      <c r="E1047" s="259" t="str">
        <f t="shared" si="100"/>
        <v/>
      </c>
    </row>
    <row r="1048" spans="1:5" ht="36" customHeight="1">
      <c r="A1048" s="367" t="s">
        <v>1802</v>
      </c>
      <c r="B1048" s="256" t="s">
        <v>1803</v>
      </c>
      <c r="C1048" s="258">
        <v>0</v>
      </c>
      <c r="D1048" s="258">
        <v>0</v>
      </c>
      <c r="E1048" s="259" t="str">
        <f t="shared" si="100"/>
        <v/>
      </c>
    </row>
    <row r="1049" spans="1:5" ht="36" customHeight="1">
      <c r="A1049" s="367" t="s">
        <v>1804</v>
      </c>
      <c r="B1049" s="256" t="s">
        <v>1805</v>
      </c>
      <c r="C1049" s="258"/>
      <c r="D1049" s="258"/>
      <c r="E1049" s="259"/>
    </row>
    <row r="1050" spans="1:5" ht="36" customHeight="1">
      <c r="A1050" s="367" t="s">
        <v>1806</v>
      </c>
      <c r="B1050" s="256" t="s">
        <v>1807</v>
      </c>
      <c r="C1050" s="258"/>
      <c r="D1050" s="258"/>
      <c r="E1050" s="259"/>
    </row>
    <row r="1051" spans="1:5" ht="36" customHeight="1">
      <c r="A1051" s="367" t="s">
        <v>1808</v>
      </c>
      <c r="B1051" s="256" t="s">
        <v>1809</v>
      </c>
      <c r="C1051" s="258">
        <v>0</v>
      </c>
      <c r="D1051" s="258">
        <v>0</v>
      </c>
      <c r="E1051" s="259" t="str">
        <f t="shared" si="100"/>
        <v/>
      </c>
    </row>
    <row r="1052" spans="1:5" ht="36" customHeight="1">
      <c r="A1052" s="367" t="s">
        <v>1810</v>
      </c>
      <c r="B1052" s="256" t="s">
        <v>1811</v>
      </c>
      <c r="C1052" s="258"/>
      <c r="D1052" s="258"/>
      <c r="E1052" s="259"/>
    </row>
    <row r="1053" spans="1:5" ht="36" customHeight="1">
      <c r="A1053" s="367" t="s">
        <v>1812</v>
      </c>
      <c r="B1053" s="256" t="s">
        <v>1813</v>
      </c>
      <c r="C1053" s="258"/>
      <c r="D1053" s="258"/>
      <c r="E1053" s="259"/>
    </row>
    <row r="1054" spans="1:5" ht="36" customHeight="1">
      <c r="A1054" s="367" t="s">
        <v>1814</v>
      </c>
      <c r="B1054" s="256" t="s">
        <v>1686</v>
      </c>
      <c r="C1054" s="258">
        <v>0</v>
      </c>
      <c r="D1054" s="258">
        <v>0</v>
      </c>
      <c r="E1054" s="259" t="str">
        <f t="shared" si="100"/>
        <v/>
      </c>
    </row>
    <row r="1055" spans="1:5" ht="36" customHeight="1">
      <c r="A1055" s="367" t="s">
        <v>1815</v>
      </c>
      <c r="B1055" s="256" t="s">
        <v>1816</v>
      </c>
      <c r="C1055" s="258">
        <v>0</v>
      </c>
      <c r="D1055" s="258">
        <v>0</v>
      </c>
      <c r="E1055" s="259" t="str">
        <f t="shared" si="100"/>
        <v/>
      </c>
    </row>
    <row r="1056" spans="1:5" ht="36" customHeight="1">
      <c r="A1056" s="369">
        <v>2150516</v>
      </c>
      <c r="B1056" s="377" t="s">
        <v>1817</v>
      </c>
      <c r="C1056" s="258">
        <v>0</v>
      </c>
      <c r="D1056" s="258">
        <v>0</v>
      </c>
      <c r="E1056" s="259" t="str">
        <f t="shared" si="100"/>
        <v/>
      </c>
    </row>
    <row r="1057" spans="1:5" ht="36" customHeight="1">
      <c r="A1057" s="369">
        <v>2150517</v>
      </c>
      <c r="B1057" s="377" t="s">
        <v>1818</v>
      </c>
      <c r="C1057" s="258"/>
      <c r="D1057" s="258"/>
      <c r="E1057" s="259"/>
    </row>
    <row r="1058" spans="1:5" ht="36" customHeight="1">
      <c r="A1058" s="369">
        <v>2150550</v>
      </c>
      <c r="B1058" s="377" t="s">
        <v>146</v>
      </c>
      <c r="C1058" s="258">
        <v>0</v>
      </c>
      <c r="D1058" s="258">
        <v>0</v>
      </c>
      <c r="E1058" s="259" t="str">
        <f t="shared" si="100"/>
        <v/>
      </c>
    </row>
    <row r="1059" spans="1:5" ht="36" customHeight="1">
      <c r="A1059" s="367" t="s">
        <v>1819</v>
      </c>
      <c r="B1059" s="256" t="s">
        <v>1820</v>
      </c>
      <c r="C1059" s="258"/>
      <c r="D1059" s="258"/>
      <c r="E1059" s="259"/>
    </row>
    <row r="1060" spans="1:5" ht="36" customHeight="1">
      <c r="A1060" s="366" t="s">
        <v>1821</v>
      </c>
      <c r="B1060" s="253" t="s">
        <v>1822</v>
      </c>
      <c r="C1060" s="262"/>
      <c r="D1060" s="262"/>
      <c r="E1060" s="263"/>
    </row>
    <row r="1061" spans="1:5" ht="36" customHeight="1">
      <c r="A1061" s="367" t="s">
        <v>1823</v>
      </c>
      <c r="B1061" s="256" t="s">
        <v>128</v>
      </c>
      <c r="C1061" s="258"/>
      <c r="D1061" s="258"/>
      <c r="E1061" s="259"/>
    </row>
    <row r="1062" spans="1:5" ht="36" customHeight="1">
      <c r="A1062" s="367" t="s">
        <v>1824</v>
      </c>
      <c r="B1062" s="256" t="s">
        <v>130</v>
      </c>
      <c r="C1062" s="258">
        <v>0</v>
      </c>
      <c r="D1062" s="258">
        <v>0</v>
      </c>
      <c r="E1062" s="259" t="str">
        <f t="shared" si="100"/>
        <v/>
      </c>
    </row>
    <row r="1063" spans="1:5" ht="36" customHeight="1">
      <c r="A1063" s="367" t="s">
        <v>1825</v>
      </c>
      <c r="B1063" s="256" t="s">
        <v>132</v>
      </c>
      <c r="C1063" s="258">
        <v>0</v>
      </c>
      <c r="D1063" s="258">
        <v>0</v>
      </c>
      <c r="E1063" s="259" t="str">
        <f t="shared" si="100"/>
        <v/>
      </c>
    </row>
    <row r="1064" spans="1:5" ht="36" customHeight="1">
      <c r="A1064" s="367" t="s">
        <v>1826</v>
      </c>
      <c r="B1064" s="256" t="s">
        <v>1827</v>
      </c>
      <c r="C1064" s="258">
        <v>0</v>
      </c>
      <c r="D1064" s="258">
        <v>0</v>
      </c>
      <c r="E1064" s="259" t="str">
        <f t="shared" si="100"/>
        <v/>
      </c>
    </row>
    <row r="1065" spans="1:5" ht="36" customHeight="1">
      <c r="A1065" s="367" t="s">
        <v>1828</v>
      </c>
      <c r="B1065" s="256" t="s">
        <v>1829</v>
      </c>
      <c r="C1065" s="258">
        <v>0</v>
      </c>
      <c r="D1065" s="258">
        <v>0</v>
      </c>
      <c r="E1065" s="259" t="str">
        <f t="shared" si="100"/>
        <v/>
      </c>
    </row>
    <row r="1066" spans="1:5" ht="36" customHeight="1">
      <c r="A1066" s="367" t="s">
        <v>1830</v>
      </c>
      <c r="B1066" s="256" t="s">
        <v>1831</v>
      </c>
      <c r="C1066" s="258"/>
      <c r="D1066" s="258"/>
      <c r="E1066" s="259"/>
    </row>
    <row r="1067" spans="1:5" ht="36" customHeight="1">
      <c r="A1067" s="366" t="s">
        <v>1832</v>
      </c>
      <c r="B1067" s="253" t="s">
        <v>1833</v>
      </c>
      <c r="C1067" s="262"/>
      <c r="D1067" s="262"/>
      <c r="E1067" s="263"/>
    </row>
    <row r="1068" spans="1:5" ht="36" customHeight="1">
      <c r="A1068" s="367" t="s">
        <v>1834</v>
      </c>
      <c r="B1068" s="256" t="s">
        <v>128</v>
      </c>
      <c r="C1068" s="258">
        <v>0</v>
      </c>
      <c r="D1068" s="258">
        <v>0</v>
      </c>
      <c r="E1068" s="259" t="str">
        <f t="shared" si="100"/>
        <v/>
      </c>
    </row>
    <row r="1069" spans="1:5" ht="36" customHeight="1">
      <c r="A1069" s="367" t="s">
        <v>1835</v>
      </c>
      <c r="B1069" s="256" t="s">
        <v>130</v>
      </c>
      <c r="C1069" s="258">
        <v>0</v>
      </c>
      <c r="D1069" s="258">
        <v>0</v>
      </c>
      <c r="E1069" s="259" t="str">
        <f t="shared" si="100"/>
        <v/>
      </c>
    </row>
    <row r="1070" spans="1:5" ht="36" customHeight="1">
      <c r="A1070" s="367" t="s">
        <v>1836</v>
      </c>
      <c r="B1070" s="256" t="s">
        <v>132</v>
      </c>
      <c r="C1070" s="258">
        <v>0</v>
      </c>
      <c r="D1070" s="258">
        <v>0</v>
      </c>
      <c r="E1070" s="259" t="str">
        <f t="shared" si="100"/>
        <v/>
      </c>
    </row>
    <row r="1071" spans="1:5" ht="36" customHeight="1">
      <c r="A1071" s="367" t="s">
        <v>1837</v>
      </c>
      <c r="B1071" s="256" t="s">
        <v>1838</v>
      </c>
      <c r="C1071" s="258">
        <v>0</v>
      </c>
      <c r="D1071" s="258">
        <v>0</v>
      </c>
      <c r="E1071" s="259" t="str">
        <f t="shared" si="100"/>
        <v/>
      </c>
    </row>
    <row r="1072" spans="1:5" ht="36" customHeight="1">
      <c r="A1072" s="367" t="s">
        <v>1839</v>
      </c>
      <c r="B1072" s="256" t="s">
        <v>1840</v>
      </c>
      <c r="C1072" s="258"/>
      <c r="D1072" s="258"/>
      <c r="E1072" s="259"/>
    </row>
    <row r="1073" spans="1:5" ht="36" customHeight="1">
      <c r="A1073" s="369">
        <v>2150806</v>
      </c>
      <c r="B1073" s="374" t="s">
        <v>1841</v>
      </c>
      <c r="C1073" s="258">
        <v>0</v>
      </c>
      <c r="D1073" s="258">
        <v>0</v>
      </c>
      <c r="E1073" s="259" t="str">
        <f t="shared" si="100"/>
        <v/>
      </c>
    </row>
    <row r="1074" spans="1:5" ht="36" customHeight="1">
      <c r="A1074" s="367" t="s">
        <v>1842</v>
      </c>
      <c r="B1074" s="256" t="s">
        <v>1843</v>
      </c>
      <c r="C1074" s="258"/>
      <c r="D1074" s="258"/>
      <c r="E1074" s="259"/>
    </row>
    <row r="1075" spans="1:5" ht="36" customHeight="1">
      <c r="A1075" s="366" t="s">
        <v>1844</v>
      </c>
      <c r="B1075" s="253" t="s">
        <v>1845</v>
      </c>
      <c r="C1075" s="262"/>
      <c r="D1075" s="262"/>
      <c r="E1075" s="263"/>
    </row>
    <row r="1076" spans="1:5" ht="36" customHeight="1">
      <c r="A1076" s="367" t="s">
        <v>1846</v>
      </c>
      <c r="B1076" s="256" t="s">
        <v>1847</v>
      </c>
      <c r="C1076" s="258">
        <v>0</v>
      </c>
      <c r="D1076" s="258">
        <v>0</v>
      </c>
      <c r="E1076" s="259" t="str">
        <f t="shared" si="100"/>
        <v/>
      </c>
    </row>
    <row r="1077" spans="1:5" ht="36" customHeight="1">
      <c r="A1077" s="367" t="s">
        <v>1848</v>
      </c>
      <c r="B1077" s="256" t="s">
        <v>1849</v>
      </c>
      <c r="C1077" s="258">
        <v>0</v>
      </c>
      <c r="D1077" s="258">
        <v>0</v>
      </c>
      <c r="E1077" s="259" t="str">
        <f t="shared" si="100"/>
        <v/>
      </c>
    </row>
    <row r="1078" spans="1:5" ht="36" customHeight="1">
      <c r="A1078" s="367" t="s">
        <v>1850</v>
      </c>
      <c r="B1078" s="256" t="s">
        <v>1851</v>
      </c>
      <c r="C1078" s="258">
        <v>0</v>
      </c>
      <c r="D1078" s="258">
        <v>0</v>
      </c>
      <c r="E1078" s="259" t="str">
        <f t="shared" ref="E1078:E1137" si="101">IF(C1078&gt;0,D1078/C1078-1,IF(C1078&lt;0,-(D1078/C1078-1),""))</f>
        <v/>
      </c>
    </row>
    <row r="1079" spans="1:5" ht="36" customHeight="1">
      <c r="A1079" s="367" t="s">
        <v>1852</v>
      </c>
      <c r="B1079" s="256" t="s">
        <v>1853</v>
      </c>
      <c r="C1079" s="258">
        <v>0</v>
      </c>
      <c r="D1079" s="258">
        <v>0</v>
      </c>
      <c r="E1079" s="259" t="str">
        <f t="shared" si="101"/>
        <v/>
      </c>
    </row>
    <row r="1080" spans="1:5" ht="36" customHeight="1">
      <c r="A1080" s="367" t="s">
        <v>1854</v>
      </c>
      <c r="B1080" s="256" t="s">
        <v>1855</v>
      </c>
      <c r="C1080" s="258"/>
      <c r="D1080" s="258"/>
      <c r="E1080" s="259"/>
    </row>
    <row r="1081" spans="1:5" ht="36" customHeight="1">
      <c r="A1081" s="366" t="s">
        <v>93</v>
      </c>
      <c r="B1081" s="253" t="s">
        <v>94</v>
      </c>
      <c r="C1081" s="262">
        <f>SUM(C1082,C1092,C1098)</f>
        <v>161</v>
      </c>
      <c r="D1081" s="262">
        <f>SUM(D1082,D1092,D1098)</f>
        <v>155</v>
      </c>
      <c r="E1081" s="263">
        <f t="shared" ref="E1081:E1083" si="102">(D1081-C1081)/C1081</f>
        <v>-3.6999999999999998E-2</v>
      </c>
    </row>
    <row r="1082" spans="1:5" ht="36" customHeight="1">
      <c r="A1082" s="366" t="s">
        <v>1856</v>
      </c>
      <c r="B1082" s="253" t="s">
        <v>1857</v>
      </c>
      <c r="C1082" s="262">
        <f>SUM(C1083:C1091)</f>
        <v>161</v>
      </c>
      <c r="D1082" s="262">
        <f>SUM(D1083:D1091)</f>
        <v>155</v>
      </c>
      <c r="E1082" s="263">
        <f t="shared" si="102"/>
        <v>-3.6999999999999998E-2</v>
      </c>
    </row>
    <row r="1083" spans="1:5" ht="36" customHeight="1">
      <c r="A1083" s="367" t="s">
        <v>1858</v>
      </c>
      <c r="B1083" s="256" t="s">
        <v>128</v>
      </c>
      <c r="C1083" s="425">
        <v>161</v>
      </c>
      <c r="D1083" s="258">
        <v>155</v>
      </c>
      <c r="E1083" s="263">
        <f t="shared" si="102"/>
        <v>-3.6999999999999998E-2</v>
      </c>
    </row>
    <row r="1084" spans="1:5" ht="36" customHeight="1">
      <c r="A1084" s="367" t="s">
        <v>1859</v>
      </c>
      <c r="B1084" s="256" t="s">
        <v>130</v>
      </c>
      <c r="C1084" s="258">
        <v>0</v>
      </c>
      <c r="D1084" s="258">
        <v>0</v>
      </c>
      <c r="E1084" s="259" t="str">
        <f t="shared" si="101"/>
        <v/>
      </c>
    </row>
    <row r="1085" spans="1:5" ht="36" customHeight="1">
      <c r="A1085" s="367" t="s">
        <v>1860</v>
      </c>
      <c r="B1085" s="256" t="s">
        <v>132</v>
      </c>
      <c r="C1085" s="258">
        <v>0</v>
      </c>
      <c r="D1085" s="258">
        <v>0</v>
      </c>
      <c r="E1085" s="259" t="str">
        <f t="shared" si="101"/>
        <v/>
      </c>
    </row>
    <row r="1086" spans="1:5" ht="36" customHeight="1">
      <c r="A1086" s="367" t="s">
        <v>1861</v>
      </c>
      <c r="B1086" s="256" t="s">
        <v>1862</v>
      </c>
      <c r="C1086" s="258">
        <v>0</v>
      </c>
      <c r="D1086" s="258">
        <v>0</v>
      </c>
      <c r="E1086" s="259" t="str">
        <f t="shared" si="101"/>
        <v/>
      </c>
    </row>
    <row r="1087" spans="1:5" ht="36" customHeight="1">
      <c r="A1087" s="367" t="s">
        <v>1863</v>
      </c>
      <c r="B1087" s="256" t="s">
        <v>1864</v>
      </c>
      <c r="C1087" s="258">
        <v>0</v>
      </c>
      <c r="D1087" s="258">
        <v>0</v>
      </c>
      <c r="E1087" s="259" t="str">
        <f t="shared" si="101"/>
        <v/>
      </c>
    </row>
    <row r="1088" spans="1:5" ht="36" customHeight="1">
      <c r="A1088" s="367" t="s">
        <v>1865</v>
      </c>
      <c r="B1088" s="256" t="s">
        <v>1866</v>
      </c>
      <c r="C1088" s="258">
        <v>0</v>
      </c>
      <c r="D1088" s="258">
        <v>0</v>
      </c>
      <c r="E1088" s="259" t="str">
        <f t="shared" si="101"/>
        <v/>
      </c>
    </row>
    <row r="1089" spans="1:5" ht="36" customHeight="1">
      <c r="A1089" s="367" t="s">
        <v>1867</v>
      </c>
      <c r="B1089" s="256" t="s">
        <v>1868</v>
      </c>
      <c r="C1089" s="258">
        <v>0</v>
      </c>
      <c r="D1089" s="258">
        <v>0</v>
      </c>
      <c r="E1089" s="259" t="str">
        <f t="shared" si="101"/>
        <v/>
      </c>
    </row>
    <row r="1090" spans="1:5" ht="36" customHeight="1">
      <c r="A1090" s="367" t="s">
        <v>1869</v>
      </c>
      <c r="B1090" s="256" t="s">
        <v>146</v>
      </c>
      <c r="C1090" s="258">
        <v>0</v>
      </c>
      <c r="D1090" s="258">
        <v>0</v>
      </c>
      <c r="E1090" s="259" t="str">
        <f t="shared" si="101"/>
        <v/>
      </c>
    </row>
    <row r="1091" spans="1:5" ht="36" customHeight="1">
      <c r="A1091" s="367" t="s">
        <v>1870</v>
      </c>
      <c r="B1091" s="256" t="s">
        <v>1871</v>
      </c>
      <c r="C1091" s="258"/>
      <c r="D1091" s="258"/>
      <c r="E1091" s="259"/>
    </row>
    <row r="1092" spans="1:5" ht="36" customHeight="1">
      <c r="A1092" s="366" t="s">
        <v>1872</v>
      </c>
      <c r="B1092" s="253" t="s">
        <v>1873</v>
      </c>
      <c r="C1092" s="262">
        <f>C1097</f>
        <v>0</v>
      </c>
      <c r="D1092" s="262">
        <f>D1097</f>
        <v>0</v>
      </c>
      <c r="E1092" s="263"/>
    </row>
    <row r="1093" spans="1:5" ht="36" customHeight="1">
      <c r="A1093" s="367" t="s">
        <v>1874</v>
      </c>
      <c r="B1093" s="256" t="s">
        <v>128</v>
      </c>
      <c r="C1093" s="258">
        <v>0</v>
      </c>
      <c r="D1093" s="258">
        <v>0</v>
      </c>
      <c r="E1093" s="259" t="str">
        <f t="shared" si="101"/>
        <v/>
      </c>
    </row>
    <row r="1094" spans="1:5" ht="36" customHeight="1">
      <c r="A1094" s="367" t="s">
        <v>1875</v>
      </c>
      <c r="B1094" s="256" t="s">
        <v>130</v>
      </c>
      <c r="C1094" s="258">
        <v>0</v>
      </c>
      <c r="D1094" s="258">
        <v>0</v>
      </c>
      <c r="E1094" s="259" t="str">
        <f t="shared" si="101"/>
        <v/>
      </c>
    </row>
    <row r="1095" spans="1:5" ht="36" customHeight="1">
      <c r="A1095" s="367" t="s">
        <v>1876</v>
      </c>
      <c r="B1095" s="256" t="s">
        <v>132</v>
      </c>
      <c r="C1095" s="258">
        <v>0</v>
      </c>
      <c r="D1095" s="258">
        <v>0</v>
      </c>
      <c r="E1095" s="259" t="str">
        <f t="shared" si="101"/>
        <v/>
      </c>
    </row>
    <row r="1096" spans="1:5" ht="36" customHeight="1">
      <c r="A1096" s="367" t="s">
        <v>1877</v>
      </c>
      <c r="B1096" s="256" t="s">
        <v>1878</v>
      </c>
      <c r="C1096" s="258">
        <v>0</v>
      </c>
      <c r="D1096" s="258">
        <v>0</v>
      </c>
      <c r="E1096" s="259" t="str">
        <f t="shared" si="101"/>
        <v/>
      </c>
    </row>
    <row r="1097" spans="1:5" ht="36" customHeight="1">
      <c r="A1097" s="367" t="s">
        <v>1879</v>
      </c>
      <c r="B1097" s="256" t="s">
        <v>1880</v>
      </c>
      <c r="C1097" s="258"/>
      <c r="D1097" s="258"/>
      <c r="E1097" s="259"/>
    </row>
    <row r="1098" spans="1:5" ht="36" customHeight="1">
      <c r="A1098" s="366" t="s">
        <v>1881</v>
      </c>
      <c r="B1098" s="253" t="s">
        <v>1882</v>
      </c>
      <c r="C1098" s="262">
        <f>C1100</f>
        <v>0</v>
      </c>
      <c r="D1098" s="262">
        <f>D1100</f>
        <v>0</v>
      </c>
      <c r="E1098" s="263"/>
    </row>
    <row r="1099" spans="1:5" ht="36" customHeight="1">
      <c r="A1099" s="367" t="s">
        <v>1883</v>
      </c>
      <c r="B1099" s="256" t="s">
        <v>1884</v>
      </c>
      <c r="C1099" s="258">
        <v>0</v>
      </c>
      <c r="D1099" s="258">
        <v>0</v>
      </c>
      <c r="E1099" s="259" t="str">
        <f t="shared" si="101"/>
        <v/>
      </c>
    </row>
    <row r="1100" spans="1:5" ht="36" customHeight="1">
      <c r="A1100" s="367" t="s">
        <v>1885</v>
      </c>
      <c r="B1100" s="256" t="s">
        <v>1886</v>
      </c>
      <c r="C1100" s="258"/>
      <c r="D1100" s="258"/>
      <c r="E1100" s="259"/>
    </row>
    <row r="1101" spans="1:5" ht="36" customHeight="1">
      <c r="A1101" s="366" t="s">
        <v>95</v>
      </c>
      <c r="B1101" s="253" t="s">
        <v>96</v>
      </c>
      <c r="C1101" s="262">
        <f>SUM(C1109,C1119,C1125)</f>
        <v>0</v>
      </c>
      <c r="D1101" s="262">
        <f>SUM(D1109,D1119,D1125)</f>
        <v>0</v>
      </c>
      <c r="E1101" s="263"/>
    </row>
    <row r="1102" spans="1:5" ht="36" customHeight="1">
      <c r="A1102" s="366" t="s">
        <v>1887</v>
      </c>
      <c r="B1102" s="253" t="s">
        <v>1888</v>
      </c>
      <c r="C1102" s="262">
        <f>SUM(C1103:C1108)</f>
        <v>0</v>
      </c>
      <c r="D1102" s="262">
        <f>SUM(D1103:D1108)</f>
        <v>0</v>
      </c>
      <c r="E1102" s="263" t="str">
        <f t="shared" si="101"/>
        <v/>
      </c>
    </row>
    <row r="1103" spans="1:5" ht="36" customHeight="1">
      <c r="A1103" s="367" t="s">
        <v>1889</v>
      </c>
      <c r="B1103" s="256" t="s">
        <v>128</v>
      </c>
      <c r="C1103" s="258">
        <v>0</v>
      </c>
      <c r="D1103" s="258">
        <v>0</v>
      </c>
      <c r="E1103" s="259" t="str">
        <f t="shared" si="101"/>
        <v/>
      </c>
    </row>
    <row r="1104" spans="1:5" ht="36" customHeight="1">
      <c r="A1104" s="367" t="s">
        <v>1890</v>
      </c>
      <c r="B1104" s="256" t="s">
        <v>130</v>
      </c>
      <c r="C1104" s="258">
        <v>0</v>
      </c>
      <c r="D1104" s="258">
        <v>0</v>
      </c>
      <c r="E1104" s="259" t="str">
        <f t="shared" si="101"/>
        <v/>
      </c>
    </row>
    <row r="1105" spans="1:5" ht="36" customHeight="1">
      <c r="A1105" s="367" t="s">
        <v>1891</v>
      </c>
      <c r="B1105" s="256" t="s">
        <v>132</v>
      </c>
      <c r="C1105" s="258">
        <v>0</v>
      </c>
      <c r="D1105" s="258">
        <v>0</v>
      </c>
      <c r="E1105" s="259" t="str">
        <f t="shared" si="101"/>
        <v/>
      </c>
    </row>
    <row r="1106" spans="1:5" ht="36" customHeight="1">
      <c r="A1106" s="367" t="s">
        <v>1892</v>
      </c>
      <c r="B1106" s="256" t="s">
        <v>1893</v>
      </c>
      <c r="C1106" s="258">
        <v>0</v>
      </c>
      <c r="D1106" s="258">
        <v>0</v>
      </c>
      <c r="E1106" s="259" t="str">
        <f t="shared" si="101"/>
        <v/>
      </c>
    </row>
    <row r="1107" spans="1:5" ht="36" customHeight="1">
      <c r="A1107" s="367" t="s">
        <v>1894</v>
      </c>
      <c r="B1107" s="256" t="s">
        <v>146</v>
      </c>
      <c r="C1107" s="258">
        <v>0</v>
      </c>
      <c r="D1107" s="258">
        <v>0</v>
      </c>
      <c r="E1107" s="259" t="str">
        <f t="shared" si="101"/>
        <v/>
      </c>
    </row>
    <row r="1108" spans="1:5" ht="36" customHeight="1">
      <c r="A1108" s="367" t="s">
        <v>1895</v>
      </c>
      <c r="B1108" s="256" t="s">
        <v>1896</v>
      </c>
      <c r="C1108" s="258">
        <v>0</v>
      </c>
      <c r="D1108" s="258">
        <v>0</v>
      </c>
      <c r="E1108" s="259" t="str">
        <f t="shared" si="101"/>
        <v/>
      </c>
    </row>
    <row r="1109" spans="1:5" ht="36" customHeight="1">
      <c r="A1109" s="253">
        <v>21702</v>
      </c>
      <c r="B1109" s="378" t="s">
        <v>1897</v>
      </c>
      <c r="C1109" s="262">
        <f>C1118</f>
        <v>0</v>
      </c>
      <c r="D1109" s="262">
        <f>D1118</f>
        <v>0</v>
      </c>
      <c r="E1109" s="263"/>
    </row>
    <row r="1110" spans="1:5" ht="36" customHeight="1">
      <c r="A1110" s="379">
        <v>2170201</v>
      </c>
      <c r="B1110" s="375" t="s">
        <v>1898</v>
      </c>
      <c r="C1110" s="258">
        <v>0</v>
      </c>
      <c r="D1110" s="258">
        <v>0</v>
      </c>
      <c r="E1110" s="259" t="str">
        <f t="shared" si="101"/>
        <v/>
      </c>
    </row>
    <row r="1111" spans="1:5" ht="36" customHeight="1">
      <c r="A1111" s="379">
        <v>2170202</v>
      </c>
      <c r="B1111" s="375" t="s">
        <v>1899</v>
      </c>
      <c r="C1111" s="258">
        <v>0</v>
      </c>
      <c r="D1111" s="258">
        <v>0</v>
      </c>
      <c r="E1111" s="259" t="str">
        <f t="shared" si="101"/>
        <v/>
      </c>
    </row>
    <row r="1112" spans="1:5" ht="36" customHeight="1">
      <c r="A1112" s="379">
        <v>2170203</v>
      </c>
      <c r="B1112" s="375" t="s">
        <v>1900</v>
      </c>
      <c r="C1112" s="258">
        <v>0</v>
      </c>
      <c r="D1112" s="258">
        <v>0</v>
      </c>
      <c r="E1112" s="259" t="str">
        <f t="shared" si="101"/>
        <v/>
      </c>
    </row>
    <row r="1113" spans="1:5" ht="36" customHeight="1">
      <c r="A1113" s="379">
        <v>2170204</v>
      </c>
      <c r="B1113" s="375" t="s">
        <v>1901</v>
      </c>
      <c r="C1113" s="258">
        <v>0</v>
      </c>
      <c r="D1113" s="258">
        <v>0</v>
      </c>
      <c r="E1113" s="259" t="str">
        <f t="shared" si="101"/>
        <v/>
      </c>
    </row>
    <row r="1114" spans="1:5" ht="36" customHeight="1">
      <c r="A1114" s="379">
        <v>2170205</v>
      </c>
      <c r="B1114" s="375" t="s">
        <v>1902</v>
      </c>
      <c r="C1114" s="258">
        <v>0</v>
      </c>
      <c r="D1114" s="258">
        <v>0</v>
      </c>
      <c r="E1114" s="259" t="str">
        <f t="shared" si="101"/>
        <v/>
      </c>
    </row>
    <row r="1115" spans="1:5" ht="36" customHeight="1">
      <c r="A1115" s="379">
        <v>2170206</v>
      </c>
      <c r="B1115" s="375" t="s">
        <v>1903</v>
      </c>
      <c r="C1115" s="258">
        <v>0</v>
      </c>
      <c r="D1115" s="258">
        <v>0</v>
      </c>
      <c r="E1115" s="259" t="str">
        <f t="shared" si="101"/>
        <v/>
      </c>
    </row>
    <row r="1116" spans="1:5" ht="36" customHeight="1">
      <c r="A1116" s="379">
        <v>2170207</v>
      </c>
      <c r="B1116" s="375" t="s">
        <v>1904</v>
      </c>
      <c r="C1116" s="258">
        <v>0</v>
      </c>
      <c r="D1116" s="258">
        <v>0</v>
      </c>
      <c r="E1116" s="259" t="str">
        <f t="shared" si="101"/>
        <v/>
      </c>
    </row>
    <row r="1117" spans="1:5" ht="36" customHeight="1">
      <c r="A1117" s="379">
        <v>2170208</v>
      </c>
      <c r="B1117" s="375" t="s">
        <v>1905</v>
      </c>
      <c r="C1117" s="258">
        <v>0</v>
      </c>
      <c r="D1117" s="258">
        <v>0</v>
      </c>
      <c r="E1117" s="259" t="str">
        <f t="shared" si="101"/>
        <v/>
      </c>
    </row>
    <row r="1118" spans="1:5" ht="36" customHeight="1">
      <c r="A1118" s="379">
        <v>2170299</v>
      </c>
      <c r="B1118" s="375" t="s">
        <v>1906</v>
      </c>
      <c r="C1118" s="258"/>
      <c r="D1118" s="258"/>
      <c r="E1118" s="259"/>
    </row>
    <row r="1119" spans="1:5" ht="36" customHeight="1">
      <c r="A1119" s="366" t="s">
        <v>1907</v>
      </c>
      <c r="B1119" s="253" t="s">
        <v>1908</v>
      </c>
      <c r="C1119" s="262">
        <f>SUM(C1122:C1124)</f>
        <v>0</v>
      </c>
      <c r="D1119" s="262">
        <f>SUM(D1122:D1124)</f>
        <v>0</v>
      </c>
      <c r="E1119" s="263"/>
    </row>
    <row r="1120" spans="1:5" ht="36" customHeight="1">
      <c r="A1120" s="367" t="s">
        <v>1909</v>
      </c>
      <c r="B1120" s="256" t="s">
        <v>1910</v>
      </c>
      <c r="C1120" s="258">
        <v>0</v>
      </c>
      <c r="D1120" s="258">
        <v>0</v>
      </c>
      <c r="E1120" s="259" t="str">
        <f t="shared" si="101"/>
        <v/>
      </c>
    </row>
    <row r="1121" spans="1:5" ht="36" customHeight="1">
      <c r="A1121" s="367" t="s">
        <v>1911</v>
      </c>
      <c r="B1121" s="256" t="s">
        <v>1912</v>
      </c>
      <c r="C1121" s="258">
        <v>0</v>
      </c>
      <c r="D1121" s="258">
        <v>0</v>
      </c>
      <c r="E1121" s="259" t="str">
        <f t="shared" si="101"/>
        <v/>
      </c>
    </row>
    <row r="1122" spans="1:5" ht="36" customHeight="1">
      <c r="A1122" s="367" t="s">
        <v>1913</v>
      </c>
      <c r="B1122" s="256" t="s">
        <v>1914</v>
      </c>
      <c r="C1122" s="258"/>
      <c r="D1122" s="258"/>
      <c r="E1122" s="259"/>
    </row>
    <row r="1123" spans="1:5" ht="36" customHeight="1">
      <c r="A1123" s="367" t="s">
        <v>1915</v>
      </c>
      <c r="B1123" s="256" t="s">
        <v>1916</v>
      </c>
      <c r="C1123" s="258">
        <v>0</v>
      </c>
      <c r="D1123" s="258">
        <v>0</v>
      </c>
      <c r="E1123" s="259" t="str">
        <f t="shared" si="101"/>
        <v/>
      </c>
    </row>
    <row r="1124" spans="1:5" ht="36" customHeight="1">
      <c r="A1124" s="367" t="s">
        <v>1917</v>
      </c>
      <c r="B1124" s="256" t="s">
        <v>1918</v>
      </c>
      <c r="C1124" s="258"/>
      <c r="D1124" s="258"/>
      <c r="E1124" s="259"/>
    </row>
    <row r="1125" spans="1:5" ht="36" customHeight="1">
      <c r="A1125" s="366" t="s">
        <v>1919</v>
      </c>
      <c r="B1125" s="253" t="s">
        <v>1920</v>
      </c>
      <c r="C1125" s="262">
        <f>C1127</f>
        <v>0</v>
      </c>
      <c r="D1125" s="262">
        <f>D1127</f>
        <v>0</v>
      </c>
      <c r="E1125" s="263"/>
    </row>
    <row r="1126" spans="1:5" ht="36" customHeight="1">
      <c r="A1126" s="256">
        <v>2179902</v>
      </c>
      <c r="B1126" s="256" t="s">
        <v>1921</v>
      </c>
      <c r="C1126" s="258">
        <v>0</v>
      </c>
      <c r="D1126" s="258">
        <v>0</v>
      </c>
      <c r="E1126" s="259" t="str">
        <f t="shared" si="101"/>
        <v/>
      </c>
    </row>
    <row r="1127" spans="1:5" ht="36" customHeight="1">
      <c r="A1127" s="256">
        <v>2179999</v>
      </c>
      <c r="B1127" s="256" t="s">
        <v>1918</v>
      </c>
      <c r="C1127" s="258"/>
      <c r="D1127" s="258"/>
      <c r="E1127" s="259"/>
    </row>
    <row r="1128" spans="1:5" ht="36" customHeight="1">
      <c r="A1128" s="366" t="s">
        <v>97</v>
      </c>
      <c r="B1128" s="253" t="s">
        <v>98</v>
      </c>
      <c r="C1128" s="262"/>
      <c r="D1128" s="262"/>
      <c r="E1128" s="263"/>
    </row>
    <row r="1129" spans="1:5" ht="36" customHeight="1">
      <c r="A1129" s="366" t="s">
        <v>1922</v>
      </c>
      <c r="B1129" s="253" t="s">
        <v>1923</v>
      </c>
      <c r="C1129" s="262">
        <v>0</v>
      </c>
      <c r="D1129" s="262">
        <v>0</v>
      </c>
      <c r="E1129" s="263" t="str">
        <f t="shared" si="101"/>
        <v/>
      </c>
    </row>
    <row r="1130" spans="1:5" ht="36" customHeight="1">
      <c r="A1130" s="366" t="s">
        <v>1924</v>
      </c>
      <c r="B1130" s="253" t="s">
        <v>1925</v>
      </c>
      <c r="C1130" s="262">
        <v>0</v>
      </c>
      <c r="D1130" s="262">
        <v>0</v>
      </c>
      <c r="E1130" s="263" t="str">
        <f t="shared" si="101"/>
        <v/>
      </c>
    </row>
    <row r="1131" spans="1:5" ht="36" customHeight="1">
      <c r="A1131" s="366" t="s">
        <v>1926</v>
      </c>
      <c r="B1131" s="253" t="s">
        <v>1927</v>
      </c>
      <c r="C1131" s="262">
        <v>0</v>
      </c>
      <c r="D1131" s="262">
        <v>0</v>
      </c>
      <c r="E1131" s="263" t="str">
        <f t="shared" si="101"/>
        <v/>
      </c>
    </row>
    <row r="1132" spans="1:5" ht="36" customHeight="1">
      <c r="A1132" s="366" t="s">
        <v>1928</v>
      </c>
      <c r="B1132" s="253" t="s">
        <v>1929</v>
      </c>
      <c r="C1132" s="262">
        <v>0</v>
      </c>
      <c r="D1132" s="262">
        <v>0</v>
      </c>
      <c r="E1132" s="263" t="str">
        <f t="shared" si="101"/>
        <v/>
      </c>
    </row>
    <row r="1133" spans="1:5" ht="36" customHeight="1">
      <c r="A1133" s="366" t="s">
        <v>1930</v>
      </c>
      <c r="B1133" s="253" t="s">
        <v>1931</v>
      </c>
      <c r="C1133" s="262">
        <v>0</v>
      </c>
      <c r="D1133" s="262">
        <v>0</v>
      </c>
      <c r="E1133" s="263" t="str">
        <f t="shared" si="101"/>
        <v/>
      </c>
    </row>
    <row r="1134" spans="1:5" ht="36" customHeight="1">
      <c r="A1134" s="366" t="s">
        <v>1932</v>
      </c>
      <c r="B1134" s="253" t="s">
        <v>1933</v>
      </c>
      <c r="C1134" s="262">
        <v>0</v>
      </c>
      <c r="D1134" s="262">
        <v>0</v>
      </c>
      <c r="E1134" s="263" t="str">
        <f t="shared" si="101"/>
        <v/>
      </c>
    </row>
    <row r="1135" spans="1:5" ht="36" customHeight="1">
      <c r="A1135" s="366" t="s">
        <v>1934</v>
      </c>
      <c r="B1135" s="253" t="s">
        <v>1935</v>
      </c>
      <c r="C1135" s="262">
        <v>0</v>
      </c>
      <c r="D1135" s="262">
        <v>0</v>
      </c>
      <c r="E1135" s="263" t="str">
        <f t="shared" si="101"/>
        <v/>
      </c>
    </row>
    <row r="1136" spans="1:5" ht="36" customHeight="1">
      <c r="A1136" s="366" t="s">
        <v>1936</v>
      </c>
      <c r="B1136" s="253" t="s">
        <v>1937</v>
      </c>
      <c r="C1136" s="262">
        <v>0</v>
      </c>
      <c r="D1136" s="262">
        <v>0</v>
      </c>
      <c r="E1136" s="263" t="str">
        <f t="shared" si="101"/>
        <v/>
      </c>
    </row>
    <row r="1137" spans="1:5" ht="36" customHeight="1">
      <c r="A1137" s="366" t="s">
        <v>1938</v>
      </c>
      <c r="B1137" s="253" t="s">
        <v>1939</v>
      </c>
      <c r="C1137" s="262">
        <v>0</v>
      </c>
      <c r="D1137" s="262">
        <v>0</v>
      </c>
      <c r="E1137" s="263" t="str">
        <f t="shared" si="101"/>
        <v/>
      </c>
    </row>
    <row r="1138" spans="1:5" ht="36" customHeight="1">
      <c r="A1138" s="366" t="s">
        <v>99</v>
      </c>
      <c r="B1138" s="253" t="s">
        <v>100</v>
      </c>
      <c r="C1138" s="262">
        <f>SUM(C1139,C1166,C1181)</f>
        <v>1569</v>
      </c>
      <c r="D1138" s="262">
        <f>SUM(D1139,D1166,D1181)</f>
        <v>1403</v>
      </c>
      <c r="E1138" s="263">
        <f t="shared" ref="E1138:E1140" si="103">(D1138-C1138)/C1138</f>
        <v>-0.106</v>
      </c>
    </row>
    <row r="1139" spans="1:5" ht="36" customHeight="1">
      <c r="A1139" s="366" t="s">
        <v>1940</v>
      </c>
      <c r="B1139" s="253" t="s">
        <v>1941</v>
      </c>
      <c r="C1139" s="262">
        <f>SUM(C1140:C1165)</f>
        <v>1308</v>
      </c>
      <c r="D1139" s="262">
        <f>SUM(D1140:D1165)</f>
        <v>1290</v>
      </c>
      <c r="E1139" s="263">
        <f t="shared" si="103"/>
        <v>-1.4E-2</v>
      </c>
    </row>
    <row r="1140" spans="1:5" ht="36" customHeight="1">
      <c r="A1140" s="367" t="s">
        <v>1942</v>
      </c>
      <c r="B1140" s="256" t="s">
        <v>128</v>
      </c>
      <c r="C1140" s="425">
        <v>1308</v>
      </c>
      <c r="D1140" s="425">
        <v>1290</v>
      </c>
      <c r="E1140" s="263">
        <f t="shared" si="103"/>
        <v>-1.4E-2</v>
      </c>
    </row>
    <row r="1141" spans="1:5" ht="36" customHeight="1">
      <c r="A1141" s="367" t="s">
        <v>1943</v>
      </c>
      <c r="B1141" s="256" t="s">
        <v>130</v>
      </c>
      <c r="C1141" s="258">
        <v>0</v>
      </c>
      <c r="D1141" s="258">
        <v>0</v>
      </c>
      <c r="E1141" s="259" t="str">
        <f t="shared" ref="E1141:E1200" si="104">IF(C1141&gt;0,D1141/C1141-1,IF(C1141&lt;0,-(D1141/C1141-1),""))</f>
        <v/>
      </c>
    </row>
    <row r="1142" spans="1:5" ht="36" customHeight="1">
      <c r="A1142" s="367" t="s">
        <v>1944</v>
      </c>
      <c r="B1142" s="256" t="s">
        <v>132</v>
      </c>
      <c r="C1142" s="258"/>
      <c r="D1142" s="258"/>
      <c r="E1142" s="259"/>
    </row>
    <row r="1143" spans="1:5" ht="36" customHeight="1">
      <c r="A1143" s="367" t="s">
        <v>1945</v>
      </c>
      <c r="B1143" s="256" t="s">
        <v>1946</v>
      </c>
      <c r="C1143" s="258"/>
      <c r="D1143" s="258"/>
      <c r="E1143" s="259"/>
    </row>
    <row r="1144" spans="1:5" ht="36" customHeight="1">
      <c r="A1144" s="367" t="s">
        <v>1947</v>
      </c>
      <c r="B1144" s="256" t="s">
        <v>1948</v>
      </c>
      <c r="C1144" s="258"/>
      <c r="D1144" s="258"/>
      <c r="E1144" s="259"/>
    </row>
    <row r="1145" spans="1:5" ht="36" customHeight="1">
      <c r="A1145" s="367" t="s">
        <v>1949</v>
      </c>
      <c r="B1145" s="256" t="s">
        <v>1950</v>
      </c>
      <c r="C1145" s="258"/>
      <c r="D1145" s="258"/>
      <c r="E1145" s="259"/>
    </row>
    <row r="1146" spans="1:5" ht="36" customHeight="1">
      <c r="A1146" s="367" t="s">
        <v>1951</v>
      </c>
      <c r="B1146" s="256" t="s">
        <v>1952</v>
      </c>
      <c r="C1146" s="258"/>
      <c r="D1146" s="258"/>
      <c r="E1146" s="259"/>
    </row>
    <row r="1147" spans="1:5" ht="36" customHeight="1">
      <c r="A1147" s="367" t="s">
        <v>1953</v>
      </c>
      <c r="B1147" s="256" t="s">
        <v>1954</v>
      </c>
      <c r="C1147" s="258"/>
      <c r="D1147" s="258"/>
      <c r="E1147" s="259"/>
    </row>
    <row r="1148" spans="1:5" ht="36" customHeight="1">
      <c r="A1148" s="367" t="s">
        <v>1955</v>
      </c>
      <c r="B1148" s="256" t="s">
        <v>1956</v>
      </c>
      <c r="C1148" s="258">
        <v>0</v>
      </c>
      <c r="D1148" s="258">
        <v>0</v>
      </c>
      <c r="E1148" s="259" t="str">
        <f t="shared" si="104"/>
        <v/>
      </c>
    </row>
    <row r="1149" spans="1:5" ht="36" customHeight="1">
      <c r="A1149" s="367" t="s">
        <v>1957</v>
      </c>
      <c r="B1149" s="256" t="s">
        <v>1958</v>
      </c>
      <c r="C1149" s="258"/>
      <c r="D1149" s="258"/>
      <c r="E1149" s="259"/>
    </row>
    <row r="1150" spans="1:5" ht="36" customHeight="1">
      <c r="A1150" s="367" t="s">
        <v>1959</v>
      </c>
      <c r="B1150" s="256" t="s">
        <v>1960</v>
      </c>
      <c r="C1150" s="258"/>
      <c r="D1150" s="258"/>
      <c r="E1150" s="259"/>
    </row>
    <row r="1151" spans="1:5" ht="36" customHeight="1">
      <c r="A1151" s="367" t="s">
        <v>1961</v>
      </c>
      <c r="B1151" s="256" t="s">
        <v>1962</v>
      </c>
      <c r="C1151" s="258">
        <v>0</v>
      </c>
      <c r="D1151" s="258">
        <v>0</v>
      </c>
      <c r="E1151" s="259" t="str">
        <f t="shared" si="104"/>
        <v/>
      </c>
    </row>
    <row r="1152" spans="1:5" ht="36" customHeight="1">
      <c r="A1152" s="367" t="s">
        <v>1963</v>
      </c>
      <c r="B1152" s="256" t="s">
        <v>1964</v>
      </c>
      <c r="C1152" s="258">
        <v>0</v>
      </c>
      <c r="D1152" s="258">
        <v>0</v>
      </c>
      <c r="E1152" s="259" t="str">
        <f t="shared" si="104"/>
        <v/>
      </c>
    </row>
    <row r="1153" spans="1:5" ht="36" customHeight="1">
      <c r="A1153" s="367" t="s">
        <v>1965</v>
      </c>
      <c r="B1153" s="256" t="s">
        <v>1966</v>
      </c>
      <c r="C1153" s="258"/>
      <c r="D1153" s="258"/>
      <c r="E1153" s="259"/>
    </row>
    <row r="1154" spans="1:5" ht="36" customHeight="1">
      <c r="A1154" s="367" t="s">
        <v>1967</v>
      </c>
      <c r="B1154" s="256" t="s">
        <v>1968</v>
      </c>
      <c r="C1154" s="258"/>
      <c r="D1154" s="258"/>
      <c r="E1154" s="259"/>
    </row>
    <row r="1155" spans="1:5" ht="36" customHeight="1">
      <c r="A1155" s="367" t="s">
        <v>1969</v>
      </c>
      <c r="B1155" s="256" t="s">
        <v>1970</v>
      </c>
      <c r="C1155" s="258">
        <v>0</v>
      </c>
      <c r="D1155" s="258">
        <v>0</v>
      </c>
      <c r="E1155" s="259" t="str">
        <f t="shared" si="104"/>
        <v/>
      </c>
    </row>
    <row r="1156" spans="1:5" ht="36" customHeight="1">
      <c r="A1156" s="367" t="s">
        <v>1971</v>
      </c>
      <c r="B1156" s="256" t="s">
        <v>1972</v>
      </c>
      <c r="C1156" s="258">
        <v>0</v>
      </c>
      <c r="D1156" s="258">
        <v>0</v>
      </c>
      <c r="E1156" s="259" t="str">
        <f t="shared" si="104"/>
        <v/>
      </c>
    </row>
    <row r="1157" spans="1:5" ht="36" customHeight="1">
      <c r="A1157" s="367" t="s">
        <v>1973</v>
      </c>
      <c r="B1157" s="256" t="s">
        <v>1974</v>
      </c>
      <c r="C1157" s="258">
        <v>0</v>
      </c>
      <c r="D1157" s="258">
        <v>0</v>
      </c>
      <c r="E1157" s="259" t="str">
        <f t="shared" si="104"/>
        <v/>
      </c>
    </row>
    <row r="1158" spans="1:5" ht="36" customHeight="1">
      <c r="A1158" s="367" t="s">
        <v>1975</v>
      </c>
      <c r="B1158" s="256" t="s">
        <v>1976</v>
      </c>
      <c r="C1158" s="258">
        <v>0</v>
      </c>
      <c r="D1158" s="258">
        <v>0</v>
      </c>
      <c r="E1158" s="259" t="str">
        <f t="shared" si="104"/>
        <v/>
      </c>
    </row>
    <row r="1159" spans="1:5" ht="36" customHeight="1">
      <c r="A1159" s="367" t="s">
        <v>1977</v>
      </c>
      <c r="B1159" s="256" t="s">
        <v>1978</v>
      </c>
      <c r="C1159" s="258">
        <v>0</v>
      </c>
      <c r="D1159" s="258">
        <v>0</v>
      </c>
      <c r="E1159" s="259" t="str">
        <f t="shared" si="104"/>
        <v/>
      </c>
    </row>
    <row r="1160" spans="1:5" ht="36" customHeight="1">
      <c r="A1160" s="367" t="s">
        <v>1979</v>
      </c>
      <c r="B1160" s="256" t="s">
        <v>1980</v>
      </c>
      <c r="C1160" s="258">
        <v>0</v>
      </c>
      <c r="D1160" s="258">
        <v>0</v>
      </c>
      <c r="E1160" s="259" t="str">
        <f t="shared" si="104"/>
        <v/>
      </c>
    </row>
    <row r="1161" spans="1:5" ht="36" customHeight="1">
      <c r="A1161" s="367" t="s">
        <v>1981</v>
      </c>
      <c r="B1161" s="256" t="s">
        <v>1982</v>
      </c>
      <c r="C1161" s="258">
        <v>0</v>
      </c>
      <c r="D1161" s="258">
        <v>0</v>
      </c>
      <c r="E1161" s="259" t="str">
        <f t="shared" si="104"/>
        <v/>
      </c>
    </row>
    <row r="1162" spans="1:5" ht="36" customHeight="1">
      <c r="A1162" s="367" t="s">
        <v>1983</v>
      </c>
      <c r="B1162" s="256" t="s">
        <v>1984</v>
      </c>
      <c r="C1162" s="258">
        <v>0</v>
      </c>
      <c r="D1162" s="258">
        <v>0</v>
      </c>
      <c r="E1162" s="259" t="str">
        <f t="shared" si="104"/>
        <v/>
      </c>
    </row>
    <row r="1163" spans="1:5" ht="36" customHeight="1">
      <c r="A1163" s="367" t="s">
        <v>1985</v>
      </c>
      <c r="B1163" s="256" t="s">
        <v>1986</v>
      </c>
      <c r="C1163" s="258"/>
      <c r="D1163" s="258"/>
      <c r="E1163" s="259"/>
    </row>
    <row r="1164" spans="1:5" ht="36" customHeight="1">
      <c r="A1164" s="367" t="s">
        <v>1987</v>
      </c>
      <c r="B1164" s="256" t="s">
        <v>146</v>
      </c>
      <c r="C1164" s="258"/>
      <c r="D1164" s="258"/>
      <c r="E1164" s="259"/>
    </row>
    <row r="1165" spans="1:5" ht="36" customHeight="1">
      <c r="A1165" s="367" t="s">
        <v>1988</v>
      </c>
      <c r="B1165" s="256" t="s">
        <v>3184</v>
      </c>
      <c r="C1165" s="258"/>
      <c r="D1165" s="258"/>
      <c r="E1165" s="259"/>
    </row>
    <row r="1166" spans="1:5" ht="36" customHeight="1">
      <c r="A1166" s="366" t="s">
        <v>1989</v>
      </c>
      <c r="B1166" s="253" t="s">
        <v>3183</v>
      </c>
      <c r="C1166" s="262">
        <f>SUM(C1171:C1174)</f>
        <v>261</v>
      </c>
      <c r="D1166" s="262">
        <f>SUM(D1171:D1174)</f>
        <v>113</v>
      </c>
      <c r="E1166" s="263">
        <f t="shared" ref="E1166" si="105">(D1166-C1166)/C1166</f>
        <v>-0.56699999999999995</v>
      </c>
    </row>
    <row r="1167" spans="1:5" ht="36" customHeight="1">
      <c r="A1167" s="367" t="s">
        <v>1990</v>
      </c>
      <c r="B1167" s="256" t="s">
        <v>128</v>
      </c>
      <c r="C1167" s="258">
        <v>0</v>
      </c>
      <c r="D1167" s="258">
        <v>0</v>
      </c>
      <c r="E1167" s="259" t="str">
        <f t="shared" si="104"/>
        <v/>
      </c>
    </row>
    <row r="1168" spans="1:5" ht="36" customHeight="1">
      <c r="A1168" s="367" t="s">
        <v>1991</v>
      </c>
      <c r="B1168" s="256" t="s">
        <v>130</v>
      </c>
      <c r="C1168" s="258">
        <v>0</v>
      </c>
      <c r="D1168" s="258">
        <v>0</v>
      </c>
      <c r="E1168" s="259" t="str">
        <f t="shared" si="104"/>
        <v/>
      </c>
    </row>
    <row r="1169" spans="1:5" ht="36" customHeight="1">
      <c r="A1169" s="367" t="s">
        <v>1992</v>
      </c>
      <c r="B1169" s="256" t="s">
        <v>132</v>
      </c>
      <c r="C1169" s="258">
        <v>0</v>
      </c>
      <c r="D1169" s="258">
        <v>0</v>
      </c>
      <c r="E1169" s="259" t="str">
        <f t="shared" si="104"/>
        <v/>
      </c>
    </row>
    <row r="1170" spans="1:5" ht="36" customHeight="1">
      <c r="A1170" s="367" t="s">
        <v>1993</v>
      </c>
      <c r="B1170" s="256" t="s">
        <v>1994</v>
      </c>
      <c r="C1170" s="258">
        <v>0</v>
      </c>
      <c r="D1170" s="258">
        <v>0</v>
      </c>
      <c r="E1170" s="259" t="str">
        <f t="shared" si="104"/>
        <v/>
      </c>
    </row>
    <row r="1171" spans="1:5" ht="36" customHeight="1">
      <c r="A1171" s="367">
        <v>2200506</v>
      </c>
      <c r="B1171" s="256" t="s">
        <v>3192</v>
      </c>
      <c r="C1171" s="258"/>
      <c r="D1171" s="258"/>
      <c r="E1171" s="259"/>
    </row>
    <row r="1172" spans="1:5" ht="36" customHeight="1">
      <c r="A1172" s="367" t="s">
        <v>1995</v>
      </c>
      <c r="B1172" s="256" t="s">
        <v>3186</v>
      </c>
      <c r="C1172" s="258"/>
      <c r="D1172" s="258"/>
      <c r="E1172" s="259"/>
    </row>
    <row r="1173" spans="1:5" ht="36" customHeight="1">
      <c r="A1173" s="367" t="s">
        <v>1996</v>
      </c>
      <c r="B1173" s="256" t="s">
        <v>3185</v>
      </c>
      <c r="C1173" s="258"/>
      <c r="D1173" s="258"/>
      <c r="E1173" s="259"/>
    </row>
    <row r="1174" spans="1:5" ht="36" customHeight="1">
      <c r="A1174" s="367" t="s">
        <v>1997</v>
      </c>
      <c r="B1174" s="256" t="s">
        <v>1998</v>
      </c>
      <c r="C1174" s="425">
        <v>261</v>
      </c>
      <c r="D1174" s="425">
        <v>113</v>
      </c>
      <c r="E1174" s="263">
        <f t="shared" ref="E1174" si="106">(D1174-C1174)/C1174</f>
        <v>-0.56699999999999995</v>
      </c>
    </row>
    <row r="1175" spans="1:5" ht="36" customHeight="1">
      <c r="A1175" s="367" t="s">
        <v>1999</v>
      </c>
      <c r="B1175" s="256" t="s">
        <v>2000</v>
      </c>
      <c r="C1175" s="258">
        <v>0</v>
      </c>
      <c r="D1175" s="258">
        <v>0</v>
      </c>
      <c r="E1175" s="259" t="str">
        <f t="shared" si="104"/>
        <v/>
      </c>
    </row>
    <row r="1176" spans="1:5" ht="36" customHeight="1">
      <c r="A1176" s="367" t="s">
        <v>2001</v>
      </c>
      <c r="B1176" s="256" t="s">
        <v>2002</v>
      </c>
      <c r="C1176" s="258">
        <v>0</v>
      </c>
      <c r="D1176" s="258">
        <v>0</v>
      </c>
      <c r="E1176" s="259" t="str">
        <f t="shared" si="104"/>
        <v/>
      </c>
    </row>
    <row r="1177" spans="1:5" ht="36" customHeight="1">
      <c r="A1177" s="367" t="s">
        <v>2003</v>
      </c>
      <c r="B1177" s="256" t="s">
        <v>2004</v>
      </c>
      <c r="C1177" s="258">
        <v>0</v>
      </c>
      <c r="D1177" s="258">
        <v>0</v>
      </c>
      <c r="E1177" s="259" t="str">
        <f t="shared" si="104"/>
        <v/>
      </c>
    </row>
    <row r="1178" spans="1:5" ht="36" customHeight="1">
      <c r="A1178" s="367" t="s">
        <v>2005</v>
      </c>
      <c r="B1178" s="256" t="s">
        <v>2006</v>
      </c>
      <c r="C1178" s="258">
        <v>0</v>
      </c>
      <c r="D1178" s="258">
        <v>0</v>
      </c>
      <c r="E1178" s="259" t="str">
        <f t="shared" si="104"/>
        <v/>
      </c>
    </row>
    <row r="1179" spans="1:5" ht="36" customHeight="1">
      <c r="A1179" s="367" t="s">
        <v>2007</v>
      </c>
      <c r="B1179" s="256" t="s">
        <v>2008</v>
      </c>
      <c r="C1179" s="258">
        <v>0</v>
      </c>
      <c r="D1179" s="258">
        <v>0</v>
      </c>
      <c r="E1179" s="259" t="str">
        <f t="shared" si="104"/>
        <v/>
      </c>
    </row>
    <row r="1180" spans="1:5" ht="36" customHeight="1">
      <c r="A1180" s="367" t="s">
        <v>2009</v>
      </c>
      <c r="B1180" s="256" t="s">
        <v>2010</v>
      </c>
      <c r="C1180" s="258">
        <v>0</v>
      </c>
      <c r="D1180" s="258">
        <v>0</v>
      </c>
      <c r="E1180" s="259" t="str">
        <f t="shared" si="104"/>
        <v/>
      </c>
    </row>
    <row r="1181" spans="1:5" ht="36" customHeight="1">
      <c r="A1181" s="366" t="s">
        <v>2011</v>
      </c>
      <c r="B1181" s="253" t="s">
        <v>3191</v>
      </c>
      <c r="C1181" s="262">
        <f>C1182</f>
        <v>0</v>
      </c>
      <c r="D1181" s="262">
        <f>D1182</f>
        <v>0</v>
      </c>
      <c r="E1181" s="263"/>
    </row>
    <row r="1182" spans="1:5" ht="36" customHeight="1">
      <c r="A1182" s="256">
        <v>2209999</v>
      </c>
      <c r="B1182" s="256" t="s">
        <v>3190</v>
      </c>
      <c r="C1182" s="258"/>
      <c r="D1182" s="258"/>
      <c r="E1182" s="259"/>
    </row>
    <row r="1183" spans="1:5" ht="36" customHeight="1">
      <c r="A1183" s="366" t="s">
        <v>101</v>
      </c>
      <c r="B1183" s="253" t="s">
        <v>3182</v>
      </c>
      <c r="C1183" s="262">
        <f>SUM(C1184,C1195,C1199)</f>
        <v>11689</v>
      </c>
      <c r="D1183" s="262">
        <f>SUM(D1184,D1195,D1199)</f>
        <v>12382</v>
      </c>
      <c r="E1183" s="263">
        <f t="shared" ref="E1183:E1184" si="107">(D1183-C1183)/C1183</f>
        <v>5.8999999999999997E-2</v>
      </c>
    </row>
    <row r="1184" spans="1:5" ht="36" customHeight="1">
      <c r="A1184" s="366" t="s">
        <v>2012</v>
      </c>
      <c r="B1184" s="253" t="s">
        <v>2013</v>
      </c>
      <c r="C1184" s="262">
        <f>SUM(C1189:C1194)</f>
        <v>95</v>
      </c>
      <c r="D1184" s="262">
        <f>SUM(D1189:D1194)</f>
        <v>0</v>
      </c>
      <c r="E1184" s="263">
        <f t="shared" si="107"/>
        <v>-1</v>
      </c>
    </row>
    <row r="1185" spans="1:5" ht="36" customHeight="1">
      <c r="A1185" s="367" t="s">
        <v>2014</v>
      </c>
      <c r="B1185" s="256" t="s">
        <v>2015</v>
      </c>
      <c r="C1185" s="258">
        <v>0</v>
      </c>
      <c r="D1185" s="258">
        <v>0</v>
      </c>
      <c r="E1185" s="259" t="str">
        <f t="shared" si="104"/>
        <v/>
      </c>
    </row>
    <row r="1186" spans="1:5" ht="36" customHeight="1">
      <c r="A1186" s="367" t="s">
        <v>2016</v>
      </c>
      <c r="B1186" s="256" t="s">
        <v>2017</v>
      </c>
      <c r="C1186" s="258">
        <v>0</v>
      </c>
      <c r="D1186" s="258">
        <v>0</v>
      </c>
      <c r="E1186" s="259" t="str">
        <f t="shared" si="104"/>
        <v/>
      </c>
    </row>
    <row r="1187" spans="1:5" ht="36" customHeight="1">
      <c r="A1187" s="367" t="s">
        <v>2018</v>
      </c>
      <c r="B1187" s="256" t="s">
        <v>2019</v>
      </c>
      <c r="C1187" s="258">
        <v>0</v>
      </c>
      <c r="D1187" s="258">
        <v>0</v>
      </c>
      <c r="E1187" s="259" t="str">
        <f t="shared" si="104"/>
        <v/>
      </c>
    </row>
    <row r="1188" spans="1:5" ht="36" customHeight="1">
      <c r="A1188" s="367" t="s">
        <v>2020</v>
      </c>
      <c r="B1188" s="256" t="s">
        <v>2021</v>
      </c>
      <c r="C1188" s="258">
        <v>0</v>
      </c>
      <c r="D1188" s="258">
        <v>0</v>
      </c>
      <c r="E1188" s="259" t="str">
        <f t="shared" si="104"/>
        <v/>
      </c>
    </row>
    <row r="1189" spans="1:5" ht="36" customHeight="1">
      <c r="A1189" s="367" t="s">
        <v>2022</v>
      </c>
      <c r="B1189" s="256" t="s">
        <v>2023</v>
      </c>
      <c r="C1189" s="258"/>
      <c r="D1189" s="258"/>
      <c r="E1189" s="259"/>
    </row>
    <row r="1190" spans="1:5" ht="36" customHeight="1">
      <c r="A1190" s="367" t="s">
        <v>2024</v>
      </c>
      <c r="B1190" s="256" t="s">
        <v>2025</v>
      </c>
      <c r="C1190" s="258">
        <v>0</v>
      </c>
      <c r="D1190" s="258">
        <v>0</v>
      </c>
      <c r="E1190" s="259" t="str">
        <f t="shared" si="104"/>
        <v/>
      </c>
    </row>
    <row r="1191" spans="1:5" ht="36" customHeight="1">
      <c r="A1191" s="367" t="s">
        <v>2026</v>
      </c>
      <c r="B1191" s="256" t="s">
        <v>2027</v>
      </c>
      <c r="C1191" s="258">
        <v>0</v>
      </c>
      <c r="D1191" s="258">
        <v>0</v>
      </c>
      <c r="E1191" s="259" t="str">
        <f t="shared" si="104"/>
        <v/>
      </c>
    </row>
    <row r="1192" spans="1:5" ht="36" customHeight="1">
      <c r="A1192" s="367" t="s">
        <v>2028</v>
      </c>
      <c r="B1192" s="256" t="s">
        <v>2029</v>
      </c>
      <c r="C1192" s="258">
        <v>0</v>
      </c>
      <c r="D1192" s="258">
        <v>0</v>
      </c>
      <c r="E1192" s="259" t="str">
        <f t="shared" si="104"/>
        <v/>
      </c>
    </row>
    <row r="1193" spans="1:5" ht="36" customHeight="1">
      <c r="A1193" s="367" t="s">
        <v>2030</v>
      </c>
      <c r="B1193" s="256" t="s">
        <v>2031</v>
      </c>
      <c r="C1193" s="258">
        <v>0</v>
      </c>
      <c r="D1193" s="258">
        <v>0</v>
      </c>
      <c r="E1193" s="259" t="str">
        <f t="shared" si="104"/>
        <v/>
      </c>
    </row>
    <row r="1194" spans="1:5" ht="36" customHeight="1">
      <c r="A1194" s="367" t="s">
        <v>2032</v>
      </c>
      <c r="B1194" s="256" t="s">
        <v>2033</v>
      </c>
      <c r="C1194" s="258">
        <v>95</v>
      </c>
      <c r="D1194" s="258"/>
      <c r="E1194" s="263">
        <f t="shared" ref="E1194:E1196" si="108">(D1194-C1194)/C1194</f>
        <v>-1</v>
      </c>
    </row>
    <row r="1195" spans="1:5" ht="36" customHeight="1">
      <c r="A1195" s="366" t="s">
        <v>2034</v>
      </c>
      <c r="B1195" s="253" t="s">
        <v>2035</v>
      </c>
      <c r="C1195" s="262">
        <f>SUM(C1196:C1198)</f>
        <v>11594</v>
      </c>
      <c r="D1195" s="262">
        <f>SUM(D1196:D1198)</f>
        <v>12382</v>
      </c>
      <c r="E1195" s="263">
        <f t="shared" si="108"/>
        <v>6.8000000000000005E-2</v>
      </c>
    </row>
    <row r="1196" spans="1:5" ht="36" customHeight="1">
      <c r="A1196" s="367" t="s">
        <v>2036</v>
      </c>
      <c r="B1196" s="256" t="s">
        <v>2037</v>
      </c>
      <c r="C1196" s="425">
        <v>11594</v>
      </c>
      <c r="D1196" s="425">
        <v>12382</v>
      </c>
      <c r="E1196" s="263">
        <f t="shared" si="108"/>
        <v>6.8000000000000005E-2</v>
      </c>
    </row>
    <row r="1197" spans="1:5" ht="36" customHeight="1">
      <c r="A1197" s="367" t="s">
        <v>2038</v>
      </c>
      <c r="B1197" s="256" t="s">
        <v>2039</v>
      </c>
      <c r="C1197" s="258">
        <v>0</v>
      </c>
      <c r="D1197" s="258">
        <v>0</v>
      </c>
      <c r="E1197" s="259" t="str">
        <f t="shared" si="104"/>
        <v/>
      </c>
    </row>
    <row r="1198" spans="1:5" ht="36" customHeight="1">
      <c r="A1198" s="367" t="s">
        <v>2040</v>
      </c>
      <c r="B1198" s="256" t="s">
        <v>3189</v>
      </c>
      <c r="C1198" s="258"/>
      <c r="D1198" s="258"/>
      <c r="E1198" s="259"/>
    </row>
    <row r="1199" spans="1:5" ht="36" customHeight="1">
      <c r="A1199" s="366" t="s">
        <v>2041</v>
      </c>
      <c r="B1199" s="253" t="s">
        <v>3187</v>
      </c>
      <c r="C1199" s="262"/>
      <c r="D1199" s="262"/>
      <c r="E1199" s="263"/>
    </row>
    <row r="1200" spans="1:5" ht="36" customHeight="1">
      <c r="A1200" s="367" t="s">
        <v>2042</v>
      </c>
      <c r="B1200" s="256" t="s">
        <v>2043</v>
      </c>
      <c r="C1200" s="258">
        <v>0</v>
      </c>
      <c r="D1200" s="258">
        <v>0</v>
      </c>
      <c r="E1200" s="259" t="str">
        <f t="shared" si="104"/>
        <v/>
      </c>
    </row>
    <row r="1201" spans="1:5" ht="36" customHeight="1">
      <c r="A1201" s="367" t="s">
        <v>2044</v>
      </c>
      <c r="B1201" s="256" t="s">
        <v>3188</v>
      </c>
      <c r="C1201" s="258"/>
      <c r="D1201" s="258"/>
      <c r="E1201" s="259"/>
    </row>
    <row r="1202" spans="1:5" ht="36" customHeight="1">
      <c r="A1202" s="367" t="s">
        <v>2045</v>
      </c>
      <c r="B1202" s="256" t="s">
        <v>2046</v>
      </c>
      <c r="C1202" s="258">
        <v>0</v>
      </c>
      <c r="D1202" s="258">
        <v>0</v>
      </c>
      <c r="E1202" s="259" t="str">
        <f t="shared" ref="E1202:E1260" si="109">IF(C1202&gt;0,D1202/C1202-1,IF(C1202&lt;0,-(D1202/C1202-1),""))</f>
        <v/>
      </c>
    </row>
    <row r="1203" spans="1:5" ht="36" customHeight="1">
      <c r="A1203" s="366" t="s">
        <v>103</v>
      </c>
      <c r="B1203" s="253" t="s">
        <v>104</v>
      </c>
      <c r="C1203" s="262">
        <f>SUM(C1204,C1222,C1248)</f>
        <v>5</v>
      </c>
      <c r="D1203" s="262">
        <f>SUM(D1204,D1222,D1248)</f>
        <v>380</v>
      </c>
      <c r="E1203" s="263">
        <f t="shared" ref="E1203:E1205" si="110">(D1203-C1203)/C1203</f>
        <v>75</v>
      </c>
    </row>
    <row r="1204" spans="1:5" ht="36" customHeight="1">
      <c r="A1204" s="366" t="s">
        <v>2047</v>
      </c>
      <c r="B1204" s="253" t="s">
        <v>2048</v>
      </c>
      <c r="C1204" s="262">
        <f>SUM(C1205:C1221)</f>
        <v>5</v>
      </c>
      <c r="D1204" s="262">
        <f>SUM(D1205:D1221)</f>
        <v>380</v>
      </c>
      <c r="E1204" s="263">
        <f t="shared" si="110"/>
        <v>75</v>
      </c>
    </row>
    <row r="1205" spans="1:5" ht="36" customHeight="1">
      <c r="A1205" s="367" t="s">
        <v>2049</v>
      </c>
      <c r="B1205" s="256" t="s">
        <v>128</v>
      </c>
      <c r="C1205" s="425">
        <v>5</v>
      </c>
      <c r="D1205" s="258"/>
      <c r="E1205" s="263">
        <f t="shared" si="110"/>
        <v>-1</v>
      </c>
    </row>
    <row r="1206" spans="1:5" ht="36" customHeight="1">
      <c r="A1206" s="367" t="s">
        <v>2050</v>
      </c>
      <c r="B1206" s="256" t="s">
        <v>130</v>
      </c>
      <c r="C1206" s="258">
        <v>0</v>
      </c>
      <c r="D1206" s="258">
        <v>0</v>
      </c>
      <c r="E1206" s="259" t="str">
        <f t="shared" si="109"/>
        <v/>
      </c>
    </row>
    <row r="1207" spans="1:5" ht="36" customHeight="1">
      <c r="A1207" s="367" t="s">
        <v>2051</v>
      </c>
      <c r="B1207" s="256" t="s">
        <v>132</v>
      </c>
      <c r="C1207" s="258"/>
      <c r="D1207" s="258"/>
      <c r="E1207" s="259"/>
    </row>
    <row r="1208" spans="1:5" ht="36" customHeight="1">
      <c r="A1208" s="367" t="s">
        <v>2052</v>
      </c>
      <c r="B1208" s="256" t="s">
        <v>2053</v>
      </c>
      <c r="C1208" s="258">
        <v>0</v>
      </c>
      <c r="D1208" s="258">
        <v>0</v>
      </c>
      <c r="E1208" s="259" t="str">
        <f t="shared" si="109"/>
        <v/>
      </c>
    </row>
    <row r="1209" spans="1:5" ht="36" customHeight="1">
      <c r="A1209" s="367" t="s">
        <v>2054</v>
      </c>
      <c r="B1209" s="256" t="s">
        <v>2055</v>
      </c>
      <c r="C1209" s="258">
        <v>0</v>
      </c>
      <c r="D1209" s="258">
        <v>0</v>
      </c>
      <c r="E1209" s="259" t="str">
        <f t="shared" si="109"/>
        <v/>
      </c>
    </row>
    <row r="1210" spans="1:5" ht="36" customHeight="1">
      <c r="A1210" s="367" t="s">
        <v>2056</v>
      </c>
      <c r="B1210" s="256" t="s">
        <v>2057</v>
      </c>
      <c r="C1210" s="258"/>
      <c r="D1210" s="258"/>
      <c r="E1210" s="259"/>
    </row>
    <row r="1211" spans="1:5" ht="36" customHeight="1">
      <c r="A1211" s="367" t="s">
        <v>2058</v>
      </c>
      <c r="B1211" s="256" t="s">
        <v>2059</v>
      </c>
      <c r="C1211" s="258">
        <v>0</v>
      </c>
      <c r="D1211" s="258">
        <v>0</v>
      </c>
      <c r="E1211" s="259" t="str">
        <f t="shared" si="109"/>
        <v/>
      </c>
    </row>
    <row r="1212" spans="1:5" ht="36" customHeight="1">
      <c r="A1212" s="367" t="s">
        <v>2060</v>
      </c>
      <c r="B1212" s="256" t="s">
        <v>2061</v>
      </c>
      <c r="C1212" s="258"/>
      <c r="D1212" s="258">
        <v>380</v>
      </c>
      <c r="E1212" s="263"/>
    </row>
    <row r="1213" spans="1:5" ht="36" customHeight="1">
      <c r="A1213" s="367" t="s">
        <v>2062</v>
      </c>
      <c r="B1213" s="256" t="s">
        <v>2063</v>
      </c>
      <c r="C1213" s="258">
        <v>0</v>
      </c>
      <c r="D1213" s="258">
        <v>0</v>
      </c>
      <c r="E1213" s="259" t="str">
        <f t="shared" si="109"/>
        <v/>
      </c>
    </row>
    <row r="1214" spans="1:5" ht="36" customHeight="1">
      <c r="A1214" s="367" t="s">
        <v>2064</v>
      </c>
      <c r="B1214" s="256" t="s">
        <v>2065</v>
      </c>
      <c r="C1214" s="258">
        <v>0</v>
      </c>
      <c r="D1214" s="258">
        <v>0</v>
      </c>
      <c r="E1214" s="259" t="str">
        <f t="shared" si="109"/>
        <v/>
      </c>
    </row>
    <row r="1215" spans="1:5" ht="36" customHeight="1">
      <c r="A1215" s="367" t="s">
        <v>2066</v>
      </c>
      <c r="B1215" s="256" t="s">
        <v>2067</v>
      </c>
      <c r="C1215" s="258"/>
      <c r="D1215" s="258"/>
      <c r="E1215" s="259"/>
    </row>
    <row r="1216" spans="1:5" ht="36" customHeight="1">
      <c r="A1216" s="367" t="s">
        <v>2068</v>
      </c>
      <c r="B1216" s="256" t="s">
        <v>2069</v>
      </c>
      <c r="C1216" s="258">
        <v>0</v>
      </c>
      <c r="D1216" s="258">
        <v>0</v>
      </c>
      <c r="E1216" s="259" t="str">
        <f t="shared" si="109"/>
        <v/>
      </c>
    </row>
    <row r="1217" spans="1:5" ht="36" customHeight="1">
      <c r="A1217" s="369">
        <v>2220119</v>
      </c>
      <c r="B1217" s="377" t="s">
        <v>2070</v>
      </c>
      <c r="C1217" s="258">
        <v>0</v>
      </c>
      <c r="D1217" s="258">
        <v>0</v>
      </c>
      <c r="E1217" s="259" t="str">
        <f t="shared" si="109"/>
        <v/>
      </c>
    </row>
    <row r="1218" spans="1:5" ht="36" customHeight="1">
      <c r="A1218" s="369">
        <v>2220120</v>
      </c>
      <c r="B1218" s="377" t="s">
        <v>2071</v>
      </c>
      <c r="C1218" s="258">
        <v>0</v>
      </c>
      <c r="D1218" s="258">
        <v>0</v>
      </c>
      <c r="E1218" s="259" t="str">
        <f t="shared" si="109"/>
        <v/>
      </c>
    </row>
    <row r="1219" spans="1:5" ht="36" customHeight="1">
      <c r="A1219" s="369">
        <v>2220121</v>
      </c>
      <c r="B1219" s="377" t="s">
        <v>2072</v>
      </c>
      <c r="C1219" s="258"/>
      <c r="D1219" s="258"/>
      <c r="E1219" s="259"/>
    </row>
    <row r="1220" spans="1:5" ht="36" customHeight="1">
      <c r="A1220" s="367" t="s">
        <v>2073</v>
      </c>
      <c r="B1220" s="256" t="s">
        <v>146</v>
      </c>
      <c r="C1220" s="258"/>
      <c r="D1220" s="258"/>
      <c r="E1220" s="259"/>
    </row>
    <row r="1221" spans="1:5" ht="36" customHeight="1">
      <c r="A1221" s="367" t="s">
        <v>2074</v>
      </c>
      <c r="B1221" s="256" t="s">
        <v>2075</v>
      </c>
      <c r="C1221" s="258"/>
      <c r="D1221" s="258"/>
      <c r="E1221" s="259"/>
    </row>
    <row r="1222" spans="1:5" ht="36" customHeight="1">
      <c r="A1222" s="366" t="s">
        <v>2076</v>
      </c>
      <c r="B1222" s="253" t="s">
        <v>2077</v>
      </c>
      <c r="C1222" s="262">
        <f>SUM(C1234:C1235)</f>
        <v>0</v>
      </c>
      <c r="D1222" s="262">
        <f>SUM(D1234:D1235)</f>
        <v>0</v>
      </c>
      <c r="E1222" s="263"/>
    </row>
    <row r="1223" spans="1:5" ht="36" customHeight="1">
      <c r="A1223" s="367" t="s">
        <v>2078</v>
      </c>
      <c r="B1223" s="256" t="s">
        <v>128</v>
      </c>
      <c r="C1223" s="258">
        <v>0</v>
      </c>
      <c r="D1223" s="258">
        <v>0</v>
      </c>
      <c r="E1223" s="259" t="str">
        <f t="shared" si="109"/>
        <v/>
      </c>
    </row>
    <row r="1224" spans="1:5" ht="36" customHeight="1">
      <c r="A1224" s="367" t="s">
        <v>2079</v>
      </c>
      <c r="B1224" s="256" t="s">
        <v>130</v>
      </c>
      <c r="C1224" s="258">
        <v>0</v>
      </c>
      <c r="D1224" s="258">
        <v>0</v>
      </c>
      <c r="E1224" s="259" t="str">
        <f t="shared" si="109"/>
        <v/>
      </c>
    </row>
    <row r="1225" spans="1:5" ht="36" customHeight="1">
      <c r="A1225" s="367" t="s">
        <v>2080</v>
      </c>
      <c r="B1225" s="256" t="s">
        <v>132</v>
      </c>
      <c r="C1225" s="258">
        <v>0</v>
      </c>
      <c r="D1225" s="258">
        <v>0</v>
      </c>
      <c r="E1225" s="259" t="str">
        <f t="shared" si="109"/>
        <v/>
      </c>
    </row>
    <row r="1226" spans="1:5" ht="36" customHeight="1">
      <c r="A1226" s="367" t="s">
        <v>2081</v>
      </c>
      <c r="B1226" s="256" t="s">
        <v>2082</v>
      </c>
      <c r="C1226" s="258">
        <v>0</v>
      </c>
      <c r="D1226" s="258">
        <v>0</v>
      </c>
      <c r="E1226" s="259" t="str">
        <f t="shared" si="109"/>
        <v/>
      </c>
    </row>
    <row r="1227" spans="1:5" ht="36" customHeight="1">
      <c r="A1227" s="367" t="s">
        <v>2083</v>
      </c>
      <c r="B1227" s="256" t="s">
        <v>2084</v>
      </c>
      <c r="C1227" s="258">
        <v>0</v>
      </c>
      <c r="D1227" s="258">
        <v>0</v>
      </c>
      <c r="E1227" s="259" t="str">
        <f t="shared" si="109"/>
        <v/>
      </c>
    </row>
    <row r="1228" spans="1:5" ht="36" customHeight="1">
      <c r="A1228" s="367" t="s">
        <v>2085</v>
      </c>
      <c r="B1228" s="256" t="s">
        <v>2086</v>
      </c>
      <c r="C1228" s="258">
        <v>0</v>
      </c>
      <c r="D1228" s="258">
        <v>0</v>
      </c>
      <c r="E1228" s="259" t="str">
        <f t="shared" si="109"/>
        <v/>
      </c>
    </row>
    <row r="1229" spans="1:5" ht="36" customHeight="1">
      <c r="A1229" s="367" t="s">
        <v>2087</v>
      </c>
      <c r="B1229" s="256" t="s">
        <v>2088</v>
      </c>
      <c r="C1229" s="258">
        <v>0</v>
      </c>
      <c r="D1229" s="258">
        <v>0</v>
      </c>
      <c r="E1229" s="259" t="str">
        <f t="shared" si="109"/>
        <v/>
      </c>
    </row>
    <row r="1230" spans="1:5" ht="36" customHeight="1">
      <c r="A1230" s="367" t="s">
        <v>2089</v>
      </c>
      <c r="B1230" s="256" t="s">
        <v>2090</v>
      </c>
      <c r="C1230" s="258">
        <v>0</v>
      </c>
      <c r="D1230" s="258">
        <v>0</v>
      </c>
      <c r="E1230" s="259" t="str">
        <f t="shared" si="109"/>
        <v/>
      </c>
    </row>
    <row r="1231" spans="1:5" ht="36" customHeight="1">
      <c r="A1231" s="367" t="s">
        <v>2091</v>
      </c>
      <c r="B1231" s="256" t="s">
        <v>2092</v>
      </c>
      <c r="C1231" s="258">
        <v>0</v>
      </c>
      <c r="D1231" s="258">
        <v>0</v>
      </c>
      <c r="E1231" s="259" t="str">
        <f t="shared" si="109"/>
        <v/>
      </c>
    </row>
    <row r="1232" spans="1:5" ht="36" customHeight="1">
      <c r="A1232" s="367" t="s">
        <v>2093</v>
      </c>
      <c r="B1232" s="256" t="s">
        <v>2094</v>
      </c>
      <c r="C1232" s="258">
        <v>0</v>
      </c>
      <c r="D1232" s="258">
        <v>0</v>
      </c>
      <c r="E1232" s="259" t="str">
        <f t="shared" si="109"/>
        <v/>
      </c>
    </row>
    <row r="1233" spans="1:5" ht="36" customHeight="1">
      <c r="A1233" s="367" t="s">
        <v>2095</v>
      </c>
      <c r="B1233" s="256" t="s">
        <v>2096</v>
      </c>
      <c r="C1233" s="258">
        <v>0</v>
      </c>
      <c r="D1233" s="258">
        <v>0</v>
      </c>
      <c r="E1233" s="259" t="str">
        <f t="shared" si="109"/>
        <v/>
      </c>
    </row>
    <row r="1234" spans="1:5" ht="36" customHeight="1">
      <c r="A1234" s="367" t="s">
        <v>2097</v>
      </c>
      <c r="B1234" s="256" t="s">
        <v>146</v>
      </c>
      <c r="C1234" s="258"/>
      <c r="D1234" s="258"/>
      <c r="E1234" s="259"/>
    </row>
    <row r="1235" spans="1:5" ht="36" customHeight="1">
      <c r="A1235" s="367" t="s">
        <v>2098</v>
      </c>
      <c r="B1235" s="256" t="s">
        <v>2099</v>
      </c>
      <c r="C1235" s="258"/>
      <c r="D1235" s="258"/>
      <c r="E1235" s="259"/>
    </row>
    <row r="1236" spans="1:5" ht="36" customHeight="1">
      <c r="A1236" s="366" t="s">
        <v>2100</v>
      </c>
      <c r="B1236" s="253" t="s">
        <v>2101</v>
      </c>
      <c r="C1236" s="262">
        <f>SUM(C1237:C1241)</f>
        <v>0</v>
      </c>
      <c r="D1236" s="262">
        <f>SUM(D1237:D1241)</f>
        <v>0</v>
      </c>
      <c r="E1236" s="263" t="str">
        <f t="shared" si="109"/>
        <v/>
      </c>
    </row>
    <row r="1237" spans="1:5" ht="36" customHeight="1">
      <c r="A1237" s="367" t="s">
        <v>2102</v>
      </c>
      <c r="B1237" s="256" t="s">
        <v>2103</v>
      </c>
      <c r="C1237" s="258">
        <v>0</v>
      </c>
      <c r="D1237" s="258">
        <v>0</v>
      </c>
      <c r="E1237" s="259" t="str">
        <f t="shared" si="109"/>
        <v/>
      </c>
    </row>
    <row r="1238" spans="1:5" ht="36" customHeight="1">
      <c r="A1238" s="367" t="s">
        <v>2104</v>
      </c>
      <c r="B1238" s="256" t="s">
        <v>2105</v>
      </c>
      <c r="C1238" s="258">
        <v>0</v>
      </c>
      <c r="D1238" s="258">
        <v>0</v>
      </c>
      <c r="E1238" s="259" t="str">
        <f t="shared" si="109"/>
        <v/>
      </c>
    </row>
    <row r="1239" spans="1:5" ht="36" customHeight="1">
      <c r="A1239" s="367" t="s">
        <v>2106</v>
      </c>
      <c r="B1239" s="256" t="s">
        <v>2107</v>
      </c>
      <c r="C1239" s="258">
        <v>0</v>
      </c>
      <c r="D1239" s="258">
        <v>0</v>
      </c>
      <c r="E1239" s="259" t="str">
        <f t="shared" si="109"/>
        <v/>
      </c>
    </row>
    <row r="1240" spans="1:5" ht="36" customHeight="1">
      <c r="A1240" s="369">
        <v>2220305</v>
      </c>
      <c r="B1240" s="377" t="s">
        <v>2108</v>
      </c>
      <c r="C1240" s="258">
        <v>0</v>
      </c>
      <c r="D1240" s="258">
        <v>0</v>
      </c>
      <c r="E1240" s="259" t="str">
        <f t="shared" si="109"/>
        <v/>
      </c>
    </row>
    <row r="1241" spans="1:5" ht="36" customHeight="1">
      <c r="A1241" s="367" t="s">
        <v>2109</v>
      </c>
      <c r="B1241" s="256" t="s">
        <v>2110</v>
      </c>
      <c r="C1241" s="258">
        <v>0</v>
      </c>
      <c r="D1241" s="258">
        <v>0</v>
      </c>
      <c r="E1241" s="259" t="str">
        <f t="shared" si="109"/>
        <v/>
      </c>
    </row>
    <row r="1242" spans="1:5" ht="36" customHeight="1">
      <c r="A1242" s="366" t="s">
        <v>2111</v>
      </c>
      <c r="B1242" s="253" t="s">
        <v>2112</v>
      </c>
      <c r="C1242" s="262">
        <f>SUM(C1243:C1247)</f>
        <v>0</v>
      </c>
      <c r="D1242" s="262">
        <f>SUM(D1243:D1247)</f>
        <v>0</v>
      </c>
      <c r="E1242" s="263" t="str">
        <f t="shared" si="109"/>
        <v/>
      </c>
    </row>
    <row r="1243" spans="1:5" ht="36" customHeight="1">
      <c r="A1243" s="367" t="s">
        <v>2113</v>
      </c>
      <c r="B1243" s="256" t="s">
        <v>2114</v>
      </c>
      <c r="C1243" s="258">
        <v>0</v>
      </c>
      <c r="D1243" s="258">
        <v>0</v>
      </c>
      <c r="E1243" s="259" t="str">
        <f t="shared" si="109"/>
        <v/>
      </c>
    </row>
    <row r="1244" spans="1:5" ht="36" customHeight="1">
      <c r="A1244" s="367" t="s">
        <v>2115</v>
      </c>
      <c r="B1244" s="256" t="s">
        <v>2116</v>
      </c>
      <c r="C1244" s="258">
        <v>0</v>
      </c>
      <c r="D1244" s="258">
        <v>0</v>
      </c>
      <c r="E1244" s="259" t="str">
        <f t="shared" si="109"/>
        <v/>
      </c>
    </row>
    <row r="1245" spans="1:5" ht="36" customHeight="1">
      <c r="A1245" s="367" t="s">
        <v>2117</v>
      </c>
      <c r="B1245" s="256" t="s">
        <v>2118</v>
      </c>
      <c r="C1245" s="258">
        <v>0</v>
      </c>
      <c r="D1245" s="258">
        <v>0</v>
      </c>
      <c r="E1245" s="259" t="str">
        <f t="shared" si="109"/>
        <v/>
      </c>
    </row>
    <row r="1246" spans="1:5" ht="36" customHeight="1">
      <c r="A1246" s="367" t="s">
        <v>2119</v>
      </c>
      <c r="B1246" s="256" t="s">
        <v>2120</v>
      </c>
      <c r="C1246" s="258">
        <v>0</v>
      </c>
      <c r="D1246" s="258">
        <v>0</v>
      </c>
      <c r="E1246" s="259" t="str">
        <f t="shared" si="109"/>
        <v/>
      </c>
    </row>
    <row r="1247" spans="1:5" ht="36" customHeight="1">
      <c r="A1247" s="367" t="s">
        <v>2121</v>
      </c>
      <c r="B1247" s="256" t="s">
        <v>2122</v>
      </c>
      <c r="C1247" s="258">
        <v>0</v>
      </c>
      <c r="D1247" s="258">
        <v>0</v>
      </c>
      <c r="E1247" s="259" t="str">
        <f t="shared" si="109"/>
        <v/>
      </c>
    </row>
    <row r="1248" spans="1:5" ht="36" customHeight="1">
      <c r="A1248" s="366" t="s">
        <v>2123</v>
      </c>
      <c r="B1248" s="253" t="s">
        <v>2124</v>
      </c>
      <c r="C1248" s="262">
        <f>SUM(C1256:C1257)</f>
        <v>0</v>
      </c>
      <c r="D1248" s="262">
        <f>SUM(D1256:D1257)</f>
        <v>0</v>
      </c>
      <c r="E1248" s="263"/>
    </row>
    <row r="1249" spans="1:5" ht="36" customHeight="1">
      <c r="A1249" s="367" t="s">
        <v>2125</v>
      </c>
      <c r="B1249" s="256" t="s">
        <v>2126</v>
      </c>
      <c r="C1249" s="258">
        <v>0</v>
      </c>
      <c r="D1249" s="258">
        <v>0</v>
      </c>
      <c r="E1249" s="259" t="str">
        <f t="shared" si="109"/>
        <v/>
      </c>
    </row>
    <row r="1250" spans="1:5" ht="36" customHeight="1">
      <c r="A1250" s="367" t="s">
        <v>2127</v>
      </c>
      <c r="B1250" s="256" t="s">
        <v>2128</v>
      </c>
      <c r="C1250" s="258">
        <v>0</v>
      </c>
      <c r="D1250" s="258">
        <v>0</v>
      </c>
      <c r="E1250" s="259" t="str">
        <f t="shared" si="109"/>
        <v/>
      </c>
    </row>
    <row r="1251" spans="1:5" ht="36" customHeight="1">
      <c r="A1251" s="367" t="s">
        <v>2129</v>
      </c>
      <c r="B1251" s="256" t="s">
        <v>2130</v>
      </c>
      <c r="C1251" s="258">
        <v>0</v>
      </c>
      <c r="D1251" s="258">
        <v>0</v>
      </c>
      <c r="E1251" s="259" t="str">
        <f t="shared" si="109"/>
        <v/>
      </c>
    </row>
    <row r="1252" spans="1:5" ht="36" customHeight="1">
      <c r="A1252" s="367" t="s">
        <v>2131</v>
      </c>
      <c r="B1252" s="256" t="s">
        <v>2132</v>
      </c>
      <c r="C1252" s="258">
        <v>0</v>
      </c>
      <c r="D1252" s="258">
        <v>0</v>
      </c>
      <c r="E1252" s="259" t="str">
        <f t="shared" si="109"/>
        <v/>
      </c>
    </row>
    <row r="1253" spans="1:5" ht="36" customHeight="1">
      <c r="A1253" s="367" t="s">
        <v>2133</v>
      </c>
      <c r="B1253" s="256" t="s">
        <v>2134</v>
      </c>
      <c r="C1253" s="258">
        <v>0</v>
      </c>
      <c r="D1253" s="258">
        <v>0</v>
      </c>
      <c r="E1253" s="259" t="str">
        <f t="shared" si="109"/>
        <v/>
      </c>
    </row>
    <row r="1254" spans="1:5" ht="36" customHeight="1">
      <c r="A1254" s="367" t="s">
        <v>2135</v>
      </c>
      <c r="B1254" s="256" t="s">
        <v>2136</v>
      </c>
      <c r="C1254" s="258">
        <v>0</v>
      </c>
      <c r="D1254" s="258">
        <v>0</v>
      </c>
      <c r="E1254" s="259" t="str">
        <f t="shared" si="109"/>
        <v/>
      </c>
    </row>
    <row r="1255" spans="1:5" ht="36" customHeight="1">
      <c r="A1255" s="367" t="s">
        <v>2137</v>
      </c>
      <c r="B1255" s="256" t="s">
        <v>2138</v>
      </c>
      <c r="C1255" s="258">
        <v>0</v>
      </c>
      <c r="D1255" s="258">
        <v>0</v>
      </c>
      <c r="E1255" s="259" t="str">
        <f t="shared" si="109"/>
        <v/>
      </c>
    </row>
    <row r="1256" spans="1:5" ht="36" customHeight="1">
      <c r="A1256" s="367" t="s">
        <v>2139</v>
      </c>
      <c r="B1256" s="256" t="s">
        <v>2140</v>
      </c>
      <c r="C1256" s="258"/>
      <c r="D1256" s="258"/>
      <c r="E1256" s="259"/>
    </row>
    <row r="1257" spans="1:5" ht="36" customHeight="1">
      <c r="A1257" s="367" t="s">
        <v>2141</v>
      </c>
      <c r="B1257" s="256" t="s">
        <v>3202</v>
      </c>
      <c r="C1257" s="258"/>
      <c r="D1257" s="258"/>
      <c r="E1257" s="259"/>
    </row>
    <row r="1258" spans="1:5" ht="36" customHeight="1">
      <c r="A1258" s="367" t="s">
        <v>2142</v>
      </c>
      <c r="B1258" s="256" t="s">
        <v>2143</v>
      </c>
      <c r="C1258" s="258">
        <v>0</v>
      </c>
      <c r="D1258" s="258">
        <v>0</v>
      </c>
      <c r="E1258" s="259" t="str">
        <f t="shared" si="109"/>
        <v/>
      </c>
    </row>
    <row r="1259" spans="1:5" ht="36" customHeight="1">
      <c r="A1259" s="256">
        <v>2220511</v>
      </c>
      <c r="B1259" s="256" t="s">
        <v>2144</v>
      </c>
      <c r="C1259" s="258">
        <v>0</v>
      </c>
      <c r="D1259" s="258">
        <v>0</v>
      </c>
      <c r="E1259" s="259" t="str">
        <f t="shared" si="109"/>
        <v/>
      </c>
    </row>
    <row r="1260" spans="1:5" ht="36" customHeight="1">
      <c r="A1260" s="367" t="s">
        <v>2145</v>
      </c>
      <c r="B1260" s="256" t="s">
        <v>2146</v>
      </c>
      <c r="C1260" s="258">
        <v>0</v>
      </c>
      <c r="D1260" s="258">
        <v>0</v>
      </c>
      <c r="E1260" s="259" t="str">
        <f t="shared" si="109"/>
        <v/>
      </c>
    </row>
    <row r="1261" spans="1:5" ht="36" customHeight="1">
      <c r="A1261" s="366" t="s">
        <v>105</v>
      </c>
      <c r="B1261" s="253" t="s">
        <v>3201</v>
      </c>
      <c r="C1261" s="262">
        <f>SUM(C1262,C1274,C1280,C1286,C1294,C1307)</f>
        <v>1129</v>
      </c>
      <c r="D1261" s="262">
        <f>SUM(D1262,D1274,D1280,D1286,D1294,D1307)</f>
        <v>955</v>
      </c>
      <c r="E1261" s="263">
        <f t="shared" ref="E1261:E1262" si="111">(D1261-C1261)/C1261</f>
        <v>-0.154</v>
      </c>
    </row>
    <row r="1262" spans="1:5" ht="36" customHeight="1">
      <c r="A1262" s="366" t="s">
        <v>2147</v>
      </c>
      <c r="B1262" s="253" t="s">
        <v>2148</v>
      </c>
      <c r="C1262" s="262">
        <f>SUM(C1263:C1272)</f>
        <v>400</v>
      </c>
      <c r="D1262" s="262">
        <f>SUM(D1263:D1272)</f>
        <v>453</v>
      </c>
      <c r="E1262" s="263">
        <f t="shared" si="111"/>
        <v>0.13300000000000001</v>
      </c>
    </row>
    <row r="1263" spans="1:5" ht="36" customHeight="1">
      <c r="A1263" s="367" t="s">
        <v>2149</v>
      </c>
      <c r="B1263" s="256" t="s">
        <v>128</v>
      </c>
      <c r="C1263" s="258"/>
      <c r="D1263" s="258"/>
      <c r="E1263" s="259"/>
    </row>
    <row r="1264" spans="1:5" ht="36" customHeight="1">
      <c r="A1264" s="367" t="s">
        <v>2150</v>
      </c>
      <c r="B1264" s="256" t="s">
        <v>130</v>
      </c>
      <c r="C1264" s="258">
        <v>0</v>
      </c>
      <c r="D1264" s="258">
        <v>0</v>
      </c>
      <c r="E1264" s="259" t="str">
        <f t="shared" ref="E1264:E1325" si="112">IF(C1264&gt;0,D1264/C1264-1,IF(C1264&lt;0,-(D1264/C1264-1),""))</f>
        <v/>
      </c>
    </row>
    <row r="1265" spans="1:5" ht="36" customHeight="1">
      <c r="A1265" s="367" t="s">
        <v>2151</v>
      </c>
      <c r="B1265" s="256" t="s">
        <v>132</v>
      </c>
      <c r="C1265" s="258">
        <v>0</v>
      </c>
      <c r="D1265" s="258">
        <v>0</v>
      </c>
      <c r="E1265" s="259" t="str">
        <f t="shared" si="112"/>
        <v/>
      </c>
    </row>
    <row r="1266" spans="1:5" ht="36" customHeight="1">
      <c r="A1266" s="367" t="s">
        <v>2152</v>
      </c>
      <c r="B1266" s="256" t="s">
        <v>2153</v>
      </c>
      <c r="C1266" s="258">
        <v>0</v>
      </c>
      <c r="D1266" s="258">
        <v>0</v>
      </c>
      <c r="E1266" s="259" t="str">
        <f t="shared" si="112"/>
        <v/>
      </c>
    </row>
    <row r="1267" spans="1:5" ht="36" customHeight="1">
      <c r="A1267" s="367" t="s">
        <v>2154</v>
      </c>
      <c r="B1267" s="256" t="s">
        <v>2155</v>
      </c>
      <c r="C1267" s="258">
        <v>0</v>
      </c>
      <c r="D1267" s="258">
        <v>0</v>
      </c>
      <c r="E1267" s="259" t="str">
        <f t="shared" si="112"/>
        <v/>
      </c>
    </row>
    <row r="1268" spans="1:5" ht="36" customHeight="1">
      <c r="A1268" s="367" t="s">
        <v>2156</v>
      </c>
      <c r="B1268" s="256" t="s">
        <v>2157</v>
      </c>
      <c r="C1268" s="258">
        <v>0</v>
      </c>
      <c r="D1268" s="258">
        <v>0</v>
      </c>
      <c r="E1268" s="259" t="str">
        <f t="shared" si="112"/>
        <v/>
      </c>
    </row>
    <row r="1269" spans="1:5" ht="36" customHeight="1">
      <c r="A1269" s="367" t="s">
        <v>2158</v>
      </c>
      <c r="B1269" s="256" t="s">
        <v>2159</v>
      </c>
      <c r="C1269" s="258">
        <v>0</v>
      </c>
      <c r="D1269" s="258">
        <v>0</v>
      </c>
      <c r="E1269" s="259" t="str">
        <f t="shared" si="112"/>
        <v/>
      </c>
    </row>
    <row r="1270" spans="1:5" ht="36" customHeight="1">
      <c r="A1270" s="367" t="s">
        <v>2160</v>
      </c>
      <c r="B1270" s="256" t="s">
        <v>2161</v>
      </c>
      <c r="C1270" s="258">
        <v>0</v>
      </c>
      <c r="D1270" s="258">
        <v>0</v>
      </c>
      <c r="E1270" s="259" t="str">
        <f t="shared" si="112"/>
        <v/>
      </c>
    </row>
    <row r="1271" spans="1:5" ht="36" customHeight="1">
      <c r="A1271" s="367" t="s">
        <v>2162</v>
      </c>
      <c r="B1271" s="256" t="s">
        <v>2163</v>
      </c>
      <c r="C1271" s="258"/>
      <c r="D1271" s="258"/>
      <c r="E1271" s="259"/>
    </row>
    <row r="1272" spans="1:5" ht="36" customHeight="1">
      <c r="A1272" s="367" t="s">
        <v>2164</v>
      </c>
      <c r="B1272" s="256" t="s">
        <v>146</v>
      </c>
      <c r="C1272" s="258">
        <v>400</v>
      </c>
      <c r="D1272" s="258">
        <v>453</v>
      </c>
      <c r="E1272" s="263">
        <f t="shared" ref="E1272" si="113">(D1272-C1272)/C1272</f>
        <v>0.13300000000000001</v>
      </c>
    </row>
    <row r="1273" spans="1:5" ht="36" customHeight="1">
      <c r="A1273" s="367" t="s">
        <v>2165</v>
      </c>
      <c r="B1273" s="256" t="s">
        <v>2166</v>
      </c>
      <c r="C1273" s="258">
        <v>0</v>
      </c>
      <c r="D1273" s="258">
        <v>0</v>
      </c>
      <c r="E1273" s="259" t="str">
        <f t="shared" si="112"/>
        <v/>
      </c>
    </row>
    <row r="1274" spans="1:5" ht="36" customHeight="1">
      <c r="A1274" s="366" t="s">
        <v>2167</v>
      </c>
      <c r="B1274" s="253" t="s">
        <v>2168</v>
      </c>
      <c r="C1274" s="262">
        <f>C1278</f>
        <v>385</v>
      </c>
      <c r="D1274" s="262">
        <f>D1278</f>
        <v>382</v>
      </c>
      <c r="E1274" s="263">
        <f t="shared" ref="E1274" si="114">(D1274-C1274)/C1274</f>
        <v>-8.0000000000000002E-3</v>
      </c>
    </row>
    <row r="1275" spans="1:5" ht="36" customHeight="1">
      <c r="A1275" s="367" t="s">
        <v>2169</v>
      </c>
      <c r="B1275" s="256" t="s">
        <v>128</v>
      </c>
      <c r="C1275" s="258">
        <v>0</v>
      </c>
      <c r="D1275" s="258">
        <v>0</v>
      </c>
      <c r="E1275" s="259" t="str">
        <f t="shared" si="112"/>
        <v/>
      </c>
    </row>
    <row r="1276" spans="1:5" ht="36" customHeight="1">
      <c r="A1276" s="367" t="s">
        <v>2170</v>
      </c>
      <c r="B1276" s="256" t="s">
        <v>130</v>
      </c>
      <c r="C1276" s="258">
        <v>0</v>
      </c>
      <c r="D1276" s="258">
        <v>0</v>
      </c>
      <c r="E1276" s="259" t="str">
        <f t="shared" si="112"/>
        <v/>
      </c>
    </row>
    <row r="1277" spans="1:5" ht="36" customHeight="1">
      <c r="A1277" s="367" t="s">
        <v>2171</v>
      </c>
      <c r="B1277" s="256" t="s">
        <v>132</v>
      </c>
      <c r="C1277" s="258">
        <v>0</v>
      </c>
      <c r="D1277" s="258">
        <v>0</v>
      </c>
      <c r="E1277" s="259" t="str">
        <f t="shared" si="112"/>
        <v/>
      </c>
    </row>
    <row r="1278" spans="1:5" ht="36" customHeight="1">
      <c r="A1278" s="367" t="s">
        <v>2172</v>
      </c>
      <c r="B1278" s="256" t="s">
        <v>2173</v>
      </c>
      <c r="C1278" s="258">
        <v>385</v>
      </c>
      <c r="D1278" s="258">
        <v>382</v>
      </c>
      <c r="E1278" s="263">
        <f t="shared" ref="E1278" si="115">(D1278-C1278)/C1278</f>
        <v>-8.0000000000000002E-3</v>
      </c>
    </row>
    <row r="1279" spans="1:5" ht="36" customHeight="1">
      <c r="A1279" s="367" t="s">
        <v>2174</v>
      </c>
      <c r="B1279" s="256" t="s">
        <v>2175</v>
      </c>
      <c r="C1279" s="258">
        <v>0</v>
      </c>
      <c r="D1279" s="258">
        <v>0</v>
      </c>
      <c r="E1279" s="259" t="str">
        <f t="shared" si="112"/>
        <v/>
      </c>
    </row>
    <row r="1280" spans="1:5" ht="36" customHeight="1">
      <c r="A1280" s="366" t="s">
        <v>2176</v>
      </c>
      <c r="B1280" s="253" t="s">
        <v>2177</v>
      </c>
      <c r="C1280" s="262">
        <f>SUM(C1281:C1285)</f>
        <v>0</v>
      </c>
      <c r="D1280" s="262">
        <f>SUM(D1281:D1285)</f>
        <v>0</v>
      </c>
      <c r="E1280" s="263"/>
    </row>
    <row r="1281" spans="1:5" ht="36" customHeight="1">
      <c r="A1281" s="367" t="s">
        <v>2178</v>
      </c>
      <c r="B1281" s="256" t="s">
        <v>128</v>
      </c>
      <c r="C1281" s="425"/>
      <c r="D1281" s="425"/>
      <c r="E1281" s="259"/>
    </row>
    <row r="1282" spans="1:5" ht="36" customHeight="1">
      <c r="A1282" s="367" t="s">
        <v>2179</v>
      </c>
      <c r="B1282" s="256" t="s">
        <v>130</v>
      </c>
      <c r="C1282" s="258">
        <v>0</v>
      </c>
      <c r="D1282" s="258">
        <v>0</v>
      </c>
      <c r="E1282" s="259" t="str">
        <f t="shared" si="112"/>
        <v/>
      </c>
    </row>
    <row r="1283" spans="1:5" ht="36" customHeight="1">
      <c r="A1283" s="367" t="s">
        <v>2180</v>
      </c>
      <c r="B1283" s="256" t="s">
        <v>132</v>
      </c>
      <c r="C1283" s="258">
        <v>0</v>
      </c>
      <c r="D1283" s="258">
        <v>0</v>
      </c>
      <c r="E1283" s="259" t="str">
        <f t="shared" si="112"/>
        <v/>
      </c>
    </row>
    <row r="1284" spans="1:5" ht="36" customHeight="1">
      <c r="A1284" s="367" t="s">
        <v>2181</v>
      </c>
      <c r="B1284" s="256" t="s">
        <v>2182</v>
      </c>
      <c r="C1284" s="258"/>
      <c r="D1284" s="258"/>
      <c r="E1284" s="259"/>
    </row>
    <row r="1285" spans="1:5" ht="36" customHeight="1">
      <c r="A1285" s="367" t="s">
        <v>2183</v>
      </c>
      <c r="B1285" s="256" t="s">
        <v>3193</v>
      </c>
      <c r="C1285" s="258"/>
      <c r="D1285" s="258"/>
      <c r="E1285" s="259"/>
    </row>
    <row r="1286" spans="1:5" ht="36" customHeight="1">
      <c r="A1286" s="366" t="s">
        <v>2184</v>
      </c>
      <c r="B1286" s="253" t="s">
        <v>3194</v>
      </c>
      <c r="C1286" s="262">
        <f>SUM(C1290:C1292)</f>
        <v>0</v>
      </c>
      <c r="D1286" s="262">
        <f>SUM(D1290:D1292)</f>
        <v>0</v>
      </c>
      <c r="E1286" s="263"/>
    </row>
    <row r="1287" spans="1:5" ht="36" customHeight="1">
      <c r="A1287" s="367" t="s">
        <v>2185</v>
      </c>
      <c r="B1287" s="256" t="s">
        <v>128</v>
      </c>
      <c r="C1287" s="258">
        <v>0</v>
      </c>
      <c r="D1287" s="258">
        <v>0</v>
      </c>
      <c r="E1287" s="259" t="str">
        <f t="shared" si="112"/>
        <v/>
      </c>
    </row>
    <row r="1288" spans="1:5" ht="36" customHeight="1">
      <c r="A1288" s="367" t="s">
        <v>2186</v>
      </c>
      <c r="B1288" s="256" t="s">
        <v>130</v>
      </c>
      <c r="C1288" s="258">
        <v>0</v>
      </c>
      <c r="D1288" s="258">
        <v>0</v>
      </c>
      <c r="E1288" s="259" t="str">
        <f t="shared" si="112"/>
        <v/>
      </c>
    </row>
    <row r="1289" spans="1:5" ht="36" customHeight="1">
      <c r="A1289" s="367" t="s">
        <v>2187</v>
      </c>
      <c r="B1289" s="256" t="s">
        <v>132</v>
      </c>
      <c r="C1289" s="258">
        <v>0</v>
      </c>
      <c r="D1289" s="258">
        <v>0</v>
      </c>
      <c r="E1289" s="259" t="str">
        <f t="shared" si="112"/>
        <v/>
      </c>
    </row>
    <row r="1290" spans="1:5" ht="36" customHeight="1">
      <c r="A1290" s="367" t="s">
        <v>2188</v>
      </c>
      <c r="B1290" s="256" t="s">
        <v>3195</v>
      </c>
      <c r="C1290" s="258"/>
      <c r="D1290" s="258"/>
      <c r="E1290" s="259"/>
    </row>
    <row r="1291" spans="1:5" ht="36" customHeight="1">
      <c r="A1291" s="367" t="s">
        <v>2189</v>
      </c>
      <c r="B1291" s="256" t="s">
        <v>3197</v>
      </c>
      <c r="C1291" s="258"/>
      <c r="D1291" s="258"/>
      <c r="E1291" s="259"/>
    </row>
    <row r="1292" spans="1:5" ht="36" customHeight="1">
      <c r="A1292" s="367" t="s">
        <v>2190</v>
      </c>
      <c r="B1292" s="256" t="s">
        <v>3196</v>
      </c>
      <c r="C1292" s="258"/>
      <c r="D1292" s="258"/>
      <c r="E1292" s="259"/>
    </row>
    <row r="1293" spans="1:5" ht="36" customHeight="1">
      <c r="A1293" s="367" t="s">
        <v>2191</v>
      </c>
      <c r="B1293" s="256" t="s">
        <v>2192</v>
      </c>
      <c r="C1293" s="258">
        <v>0</v>
      </c>
      <c r="D1293" s="258">
        <v>0</v>
      </c>
      <c r="E1293" s="259" t="str">
        <f t="shared" si="112"/>
        <v/>
      </c>
    </row>
    <row r="1294" spans="1:5" ht="36" customHeight="1">
      <c r="A1294" s="366" t="s">
        <v>2193</v>
      </c>
      <c r="B1294" s="253" t="s">
        <v>3198</v>
      </c>
      <c r="C1294" s="262">
        <f>SUM(C1298:C1306)</f>
        <v>144</v>
      </c>
      <c r="D1294" s="262">
        <f>SUM(D1298:D1306)</f>
        <v>120</v>
      </c>
      <c r="E1294" s="263">
        <f t="shared" ref="E1294" si="116">(D1294-C1294)/C1294</f>
        <v>-0.16700000000000001</v>
      </c>
    </row>
    <row r="1295" spans="1:5" ht="36" customHeight="1">
      <c r="A1295" s="367" t="s">
        <v>2194</v>
      </c>
      <c r="B1295" s="256" t="s">
        <v>128</v>
      </c>
      <c r="C1295" s="258">
        <v>0</v>
      </c>
      <c r="D1295" s="258">
        <v>0</v>
      </c>
      <c r="E1295" s="259" t="str">
        <f t="shared" si="112"/>
        <v/>
      </c>
    </row>
    <row r="1296" spans="1:5" ht="36" customHeight="1">
      <c r="A1296" s="367" t="s">
        <v>2195</v>
      </c>
      <c r="B1296" s="256" t="s">
        <v>130</v>
      </c>
      <c r="C1296" s="258">
        <v>0</v>
      </c>
      <c r="D1296" s="258">
        <v>0</v>
      </c>
      <c r="E1296" s="259" t="str">
        <f t="shared" si="112"/>
        <v/>
      </c>
    </row>
    <row r="1297" spans="1:5" ht="36" customHeight="1">
      <c r="A1297" s="367" t="s">
        <v>2196</v>
      </c>
      <c r="B1297" s="256" t="s">
        <v>132</v>
      </c>
      <c r="C1297" s="258">
        <v>0</v>
      </c>
      <c r="D1297" s="258">
        <v>0</v>
      </c>
      <c r="E1297" s="259" t="str">
        <f t="shared" si="112"/>
        <v/>
      </c>
    </row>
    <row r="1298" spans="1:5" ht="36" customHeight="1">
      <c r="A1298" s="367" t="s">
        <v>2197</v>
      </c>
      <c r="B1298" s="256" t="s">
        <v>3200</v>
      </c>
      <c r="C1298" s="258"/>
      <c r="D1298" s="258"/>
      <c r="E1298" s="259"/>
    </row>
    <row r="1299" spans="1:5" ht="36" customHeight="1">
      <c r="A1299" s="367" t="s">
        <v>2198</v>
      </c>
      <c r="B1299" s="256" t="s">
        <v>3199</v>
      </c>
      <c r="C1299" s="258"/>
      <c r="D1299" s="258"/>
      <c r="E1299" s="259"/>
    </row>
    <row r="1300" spans="1:5" ht="36" customHeight="1">
      <c r="A1300" s="367" t="s">
        <v>2199</v>
      </c>
      <c r="B1300" s="256" t="s">
        <v>2200</v>
      </c>
      <c r="C1300" s="258"/>
      <c r="D1300" s="258"/>
      <c r="E1300" s="259"/>
    </row>
    <row r="1301" spans="1:5" ht="36" customHeight="1">
      <c r="A1301" s="367" t="s">
        <v>2201</v>
      </c>
      <c r="B1301" s="256" t="s">
        <v>2202</v>
      </c>
      <c r="C1301" s="258">
        <v>0</v>
      </c>
      <c r="D1301" s="258">
        <v>0</v>
      </c>
      <c r="E1301" s="259" t="str">
        <f t="shared" si="112"/>
        <v/>
      </c>
    </row>
    <row r="1302" spans="1:5" ht="36" customHeight="1">
      <c r="A1302" s="367" t="s">
        <v>2203</v>
      </c>
      <c r="B1302" s="256" t="s">
        <v>2204</v>
      </c>
      <c r="C1302" s="258">
        <v>0</v>
      </c>
      <c r="D1302" s="258">
        <v>0</v>
      </c>
      <c r="E1302" s="259" t="str">
        <f t="shared" si="112"/>
        <v/>
      </c>
    </row>
    <row r="1303" spans="1:5" ht="36" customHeight="1">
      <c r="A1303" s="367" t="s">
        <v>2205</v>
      </c>
      <c r="B1303" s="256" t="s">
        <v>2206</v>
      </c>
      <c r="C1303" s="258">
        <v>0</v>
      </c>
      <c r="D1303" s="258">
        <v>0</v>
      </c>
      <c r="E1303" s="259" t="str">
        <f t="shared" si="112"/>
        <v/>
      </c>
    </row>
    <row r="1304" spans="1:5" ht="36" customHeight="1">
      <c r="A1304" s="367" t="s">
        <v>2207</v>
      </c>
      <c r="B1304" s="256" t="s">
        <v>2208</v>
      </c>
      <c r="C1304" s="258">
        <v>0</v>
      </c>
      <c r="D1304" s="258">
        <v>0</v>
      </c>
      <c r="E1304" s="259" t="str">
        <f t="shared" si="112"/>
        <v/>
      </c>
    </row>
    <row r="1305" spans="1:5" ht="36" customHeight="1">
      <c r="A1305" s="367" t="s">
        <v>2209</v>
      </c>
      <c r="B1305" s="256" t="s">
        <v>2210</v>
      </c>
      <c r="C1305" s="258"/>
      <c r="D1305" s="258"/>
      <c r="E1305" s="259"/>
    </row>
    <row r="1306" spans="1:5" ht="36" customHeight="1">
      <c r="A1306" s="367" t="s">
        <v>2211</v>
      </c>
      <c r="B1306" s="256" t="s">
        <v>2212</v>
      </c>
      <c r="C1306" s="425">
        <v>144</v>
      </c>
      <c r="D1306" s="258">
        <v>120</v>
      </c>
      <c r="E1306" s="263">
        <f t="shared" ref="E1306:E1307" si="117">(D1306-C1306)/C1306</f>
        <v>-0.16700000000000001</v>
      </c>
    </row>
    <row r="1307" spans="1:5" ht="36" customHeight="1">
      <c r="A1307" s="366" t="s">
        <v>2213</v>
      </c>
      <c r="B1307" s="253" t="s">
        <v>2214</v>
      </c>
      <c r="C1307" s="262">
        <f>SUM(C1308:C1310)</f>
        <v>200</v>
      </c>
      <c r="D1307" s="262">
        <f>SUM(D1308:D1310)</f>
        <v>0</v>
      </c>
      <c r="E1307" s="263">
        <f t="shared" si="117"/>
        <v>-1</v>
      </c>
    </row>
    <row r="1308" spans="1:5" ht="36" customHeight="1">
      <c r="A1308" s="367" t="s">
        <v>2215</v>
      </c>
      <c r="B1308" s="256" t="s">
        <v>2216</v>
      </c>
      <c r="C1308" s="258"/>
      <c r="D1308" s="258"/>
      <c r="E1308" s="259"/>
    </row>
    <row r="1309" spans="1:5" ht="36" customHeight="1">
      <c r="A1309" s="367" t="s">
        <v>2217</v>
      </c>
      <c r="B1309" s="256" t="s">
        <v>2218</v>
      </c>
      <c r="C1309" s="258">
        <v>0</v>
      </c>
      <c r="D1309" s="258">
        <v>0</v>
      </c>
      <c r="E1309" s="259" t="str">
        <f t="shared" si="112"/>
        <v/>
      </c>
    </row>
    <row r="1310" spans="1:5" ht="36" customHeight="1">
      <c r="A1310" s="367" t="s">
        <v>2219</v>
      </c>
      <c r="B1310" s="256" t="s">
        <v>2220</v>
      </c>
      <c r="C1310" s="258">
        <v>200</v>
      </c>
      <c r="D1310" s="258"/>
      <c r="E1310" s="263">
        <f t="shared" ref="E1310" si="118">(D1310-C1310)/C1310</f>
        <v>-1</v>
      </c>
    </row>
    <row r="1311" spans="1:5" ht="36" customHeight="1">
      <c r="A1311" s="366" t="s">
        <v>2221</v>
      </c>
      <c r="B1311" s="253" t="s">
        <v>2222</v>
      </c>
      <c r="C1311" s="262">
        <f>SUM(C1312:C1316)</f>
        <v>0</v>
      </c>
      <c r="D1311" s="262">
        <f>SUM(D1312:D1316)</f>
        <v>0</v>
      </c>
      <c r="E1311" s="263" t="str">
        <f t="shared" si="112"/>
        <v/>
      </c>
    </row>
    <row r="1312" spans="1:5" ht="36" customHeight="1">
      <c r="A1312" s="367" t="s">
        <v>2223</v>
      </c>
      <c r="B1312" s="256" t="s">
        <v>2224</v>
      </c>
      <c r="C1312" s="258">
        <v>0</v>
      </c>
      <c r="D1312" s="258">
        <v>0</v>
      </c>
      <c r="E1312" s="259" t="str">
        <f t="shared" si="112"/>
        <v/>
      </c>
    </row>
    <row r="1313" spans="1:5" ht="36" customHeight="1">
      <c r="A1313" s="367" t="s">
        <v>2225</v>
      </c>
      <c r="B1313" s="256" t="s">
        <v>2226</v>
      </c>
      <c r="C1313" s="258">
        <v>0</v>
      </c>
      <c r="D1313" s="258">
        <v>0</v>
      </c>
      <c r="E1313" s="259" t="str">
        <f t="shared" si="112"/>
        <v/>
      </c>
    </row>
    <row r="1314" spans="1:5" ht="36" customHeight="1">
      <c r="A1314" s="367" t="s">
        <v>2227</v>
      </c>
      <c r="B1314" s="256" t="s">
        <v>2228</v>
      </c>
      <c r="C1314" s="258">
        <v>0</v>
      </c>
      <c r="D1314" s="258">
        <v>0</v>
      </c>
      <c r="E1314" s="259" t="str">
        <f t="shared" si="112"/>
        <v/>
      </c>
    </row>
    <row r="1315" spans="1:5" ht="36" customHeight="1">
      <c r="A1315" s="367" t="s">
        <v>2229</v>
      </c>
      <c r="B1315" s="256" t="s">
        <v>2230</v>
      </c>
      <c r="C1315" s="258">
        <v>0</v>
      </c>
      <c r="D1315" s="258">
        <v>0</v>
      </c>
      <c r="E1315" s="259" t="str">
        <f t="shared" si="112"/>
        <v/>
      </c>
    </row>
    <row r="1316" spans="1:5" ht="36" customHeight="1">
      <c r="A1316" s="367" t="s">
        <v>2231</v>
      </c>
      <c r="B1316" s="256" t="s">
        <v>2232</v>
      </c>
      <c r="C1316" s="258">
        <v>0</v>
      </c>
      <c r="D1316" s="258">
        <v>0</v>
      </c>
      <c r="E1316" s="259" t="str">
        <f t="shared" si="112"/>
        <v/>
      </c>
    </row>
    <row r="1317" spans="1:5" ht="36" customHeight="1">
      <c r="A1317" s="366" t="s">
        <v>2233</v>
      </c>
      <c r="B1317" s="253" t="s">
        <v>2234</v>
      </c>
      <c r="C1317" s="262">
        <f>C1318</f>
        <v>0</v>
      </c>
      <c r="D1317" s="262">
        <f>D1318</f>
        <v>0</v>
      </c>
      <c r="E1317" s="263" t="str">
        <f t="shared" si="112"/>
        <v/>
      </c>
    </row>
    <row r="1318" spans="1:5" ht="36" customHeight="1">
      <c r="A1318" s="256" t="s">
        <v>2235</v>
      </c>
      <c r="B1318" s="256" t="s">
        <v>2236</v>
      </c>
      <c r="C1318" s="258">
        <v>0</v>
      </c>
      <c r="D1318" s="258">
        <v>0</v>
      </c>
      <c r="E1318" s="259" t="str">
        <f t="shared" si="112"/>
        <v/>
      </c>
    </row>
    <row r="1319" spans="1:5" ht="36" customHeight="1">
      <c r="A1319" s="366" t="s">
        <v>107</v>
      </c>
      <c r="B1319" s="253" t="s">
        <v>108</v>
      </c>
      <c r="C1319" s="262">
        <v>2500</v>
      </c>
      <c r="D1319" s="262">
        <v>2380</v>
      </c>
      <c r="E1319" s="263">
        <f t="shared" ref="E1319" si="119">(D1319-C1319)/C1319</f>
        <v>-4.8000000000000001E-2</v>
      </c>
    </row>
    <row r="1320" spans="1:5" ht="36" customHeight="1">
      <c r="A1320" s="366" t="s">
        <v>109</v>
      </c>
      <c r="B1320" s="253" t="s">
        <v>110</v>
      </c>
      <c r="C1320" s="262">
        <f>C1321</f>
        <v>0</v>
      </c>
      <c r="D1320" s="262">
        <f>D1321</f>
        <v>2950</v>
      </c>
      <c r="E1320" s="263"/>
    </row>
    <row r="1321" spans="1:5" ht="36" customHeight="1">
      <c r="A1321" s="366" t="s">
        <v>2237</v>
      </c>
      <c r="B1321" s="253" t="s">
        <v>2238</v>
      </c>
      <c r="C1321" s="262">
        <f>SUM(C1322:C1324)</f>
        <v>0</v>
      </c>
      <c r="D1321" s="262">
        <f>SUM(D1322:D1324)</f>
        <v>2950</v>
      </c>
      <c r="E1321" s="263"/>
    </row>
    <row r="1322" spans="1:5" ht="36" customHeight="1">
      <c r="A1322" s="367" t="s">
        <v>2239</v>
      </c>
      <c r="B1322" s="256" t="s">
        <v>2240</v>
      </c>
      <c r="C1322" s="258"/>
      <c r="D1322" s="258">
        <v>2950</v>
      </c>
      <c r="E1322" s="263"/>
    </row>
    <row r="1323" spans="1:5" ht="36" customHeight="1">
      <c r="A1323" s="367" t="s">
        <v>2241</v>
      </c>
      <c r="B1323" s="256" t="s">
        <v>2242</v>
      </c>
      <c r="C1323" s="258"/>
      <c r="D1323" s="258"/>
      <c r="E1323" s="259"/>
    </row>
    <row r="1324" spans="1:5" ht="36" customHeight="1">
      <c r="A1324" s="367" t="s">
        <v>2243</v>
      </c>
      <c r="B1324" s="256" t="s">
        <v>2244</v>
      </c>
      <c r="C1324" s="258"/>
      <c r="D1324" s="258"/>
      <c r="E1324" s="259"/>
    </row>
    <row r="1325" spans="1:5" ht="36" customHeight="1">
      <c r="A1325" s="367">
        <v>2320399</v>
      </c>
      <c r="B1325" s="256" t="s">
        <v>2245</v>
      </c>
      <c r="C1325" s="258">
        <v>0</v>
      </c>
      <c r="D1325" s="258">
        <v>0</v>
      </c>
      <c r="E1325" s="259" t="str">
        <f t="shared" si="112"/>
        <v/>
      </c>
    </row>
    <row r="1326" spans="1:5" ht="36" customHeight="1">
      <c r="A1326" s="366" t="s">
        <v>111</v>
      </c>
      <c r="B1326" s="253" t="s">
        <v>112</v>
      </c>
      <c r="C1326" s="262">
        <v>6</v>
      </c>
      <c r="D1326" s="262">
        <v>15</v>
      </c>
      <c r="E1326" s="263">
        <f t="shared" ref="E1326:E1330" si="120">(D1326-C1326)/C1326</f>
        <v>1.5</v>
      </c>
    </row>
    <row r="1327" spans="1:5" ht="36" customHeight="1">
      <c r="A1327" s="366" t="s">
        <v>2246</v>
      </c>
      <c r="B1327" s="253" t="s">
        <v>2247</v>
      </c>
      <c r="C1327" s="262">
        <v>6</v>
      </c>
      <c r="D1327" s="262">
        <v>15</v>
      </c>
      <c r="E1327" s="263">
        <f t="shared" si="120"/>
        <v>1.5</v>
      </c>
    </row>
    <row r="1328" spans="1:5" ht="36" customHeight="1">
      <c r="A1328" s="366" t="s">
        <v>113</v>
      </c>
      <c r="B1328" s="253" t="s">
        <v>3204</v>
      </c>
      <c r="C1328" s="262">
        <f>SUM(C1329:C1330)</f>
        <v>44688</v>
      </c>
      <c r="D1328" s="262">
        <f>SUM(D1329:D1330)</f>
        <v>28712</v>
      </c>
      <c r="E1328" s="263">
        <f t="shared" si="120"/>
        <v>-0.35799999999999998</v>
      </c>
    </row>
    <row r="1329" spans="1:5" ht="36" customHeight="1">
      <c r="A1329" s="366" t="s">
        <v>2248</v>
      </c>
      <c r="B1329" s="253" t="s">
        <v>3203</v>
      </c>
      <c r="C1329" s="262">
        <v>40216</v>
      </c>
      <c r="D1329" s="262">
        <v>13480</v>
      </c>
      <c r="E1329" s="263">
        <f t="shared" si="120"/>
        <v>-0.66500000000000004</v>
      </c>
    </row>
    <row r="1330" spans="1:5" ht="36" customHeight="1">
      <c r="A1330" s="366" t="s">
        <v>2249</v>
      </c>
      <c r="B1330" s="253" t="s">
        <v>3205</v>
      </c>
      <c r="C1330" s="262">
        <v>4472</v>
      </c>
      <c r="D1330" s="262">
        <v>15232</v>
      </c>
      <c r="E1330" s="263">
        <f t="shared" si="120"/>
        <v>2.4060000000000001</v>
      </c>
    </row>
    <row r="1331" spans="1:5" ht="36" customHeight="1">
      <c r="A1331" s="370" t="s">
        <v>2250</v>
      </c>
      <c r="B1331" s="371" t="s">
        <v>496</v>
      </c>
      <c r="C1331" s="380">
        <v>0</v>
      </c>
      <c r="D1331" s="380">
        <v>0</v>
      </c>
      <c r="E1331" s="263" t="str">
        <f>IF(C1331&gt;0,D1331/C1331-1,IF(C1331&lt;0,-(D1331/C1331-1),""))</f>
        <v/>
      </c>
    </row>
    <row r="1332" spans="1:5" ht="36" customHeight="1">
      <c r="A1332" s="381"/>
      <c r="B1332" s="371"/>
      <c r="C1332" s="380"/>
      <c r="D1332" s="380"/>
      <c r="E1332" s="263"/>
    </row>
    <row r="1333" spans="1:5" ht="36" customHeight="1">
      <c r="A1333" s="382"/>
      <c r="B1333" s="383" t="s">
        <v>3206</v>
      </c>
      <c r="C1333" s="254">
        <f>SUM(C4,C249:C252,C271,C363,C417,C473,C532,C660,C733,C812,C835,C947,C1011,C1081,C1128:C1138,C1183,C1203,C1261,C1319:C1320,C1326,C1328)</f>
        <v>245252</v>
      </c>
      <c r="D1333" s="254">
        <f>SUM(D4,D249:D252,D271,D363,D417,D473,D532,D660,D733,D812,D835,D947,D1011,D1081,D1128:D1138,D1183,D1203,D1261,D1319:D1320,D1326,D1328)</f>
        <v>237058</v>
      </c>
      <c r="E1333" s="263">
        <f t="shared" ref="E1333" si="121">(D1333-C1333)/C1333</f>
        <v>-3.3000000000000002E-2</v>
      </c>
    </row>
    <row r="1334" spans="1:5">
      <c r="C1334" s="323"/>
    </row>
    <row r="1335" spans="1:5">
      <c r="C1335" s="341"/>
    </row>
    <row r="1336" spans="1:5">
      <c r="C1336" s="323"/>
    </row>
    <row r="1337" spans="1:5">
      <c r="C1337" s="341"/>
    </row>
    <row r="1338" spans="1:5">
      <c r="C1338" s="323"/>
      <c r="D1338" s="323"/>
    </row>
    <row r="1339" spans="1:5">
      <c r="C1339" s="323"/>
    </row>
    <row r="1340" spans="1:5">
      <c r="C1340" s="341"/>
    </row>
    <row r="1341" spans="1:5">
      <c r="C1341" s="323"/>
    </row>
    <row r="1342" spans="1:5">
      <c r="C1342" s="323"/>
    </row>
    <row r="1343" spans="1:5">
      <c r="C1343" s="323"/>
    </row>
    <row r="1344" spans="1:5">
      <c r="C1344" s="323"/>
    </row>
    <row r="1345" spans="3:5">
      <c r="C1345" s="341"/>
      <c r="E1345" s="281">
        <f>IF(C1333&lt;&gt;0,IF((D1333/C1333-1)&lt;-30%,"",IF((D1333/C1333-1)&gt;150%,"",D1333/C1333-1)),"")</f>
        <v>0</v>
      </c>
    </row>
    <row r="1346" spans="3:5">
      <c r="C1346" s="323"/>
    </row>
  </sheetData>
  <mergeCells count="1">
    <mergeCell ref="B1:E1"/>
  </mergeCells>
  <phoneticPr fontId="84" type="noConversion"/>
  <printOptions horizontalCentered="1"/>
  <pageMargins left="0.47222222222222199" right="0.39305555555555599" top="0.74791666666666701" bottom="0.74791666666666701" header="0.31458333333333299" footer="0.31458333333333299"/>
  <pageSetup paperSize="9" scale="73" orientation="portrait" r:id="rId1"/>
  <headerFooter alignWithMargins="0">
    <oddFooter>&amp;C&amp;16- &amp;P -</oddFooter>
  </headerFooter>
</worksheet>
</file>

<file path=xl/worksheets/sheet5.xml><?xml version="1.0" encoding="utf-8"?>
<worksheet xmlns="http://schemas.openxmlformats.org/spreadsheetml/2006/main" xmlns:r="http://schemas.openxmlformats.org/officeDocument/2006/relationships">
  <dimension ref="A1:B31"/>
  <sheetViews>
    <sheetView showZeros="0" view="pageBreakPreview" topLeftCell="A13" workbookViewId="0">
      <selection activeCell="G29" sqref="G29"/>
    </sheetView>
  </sheetViews>
  <sheetFormatPr defaultColWidth="9" defaultRowHeight="13.5"/>
  <cols>
    <col min="1" max="1" width="79" customWidth="1"/>
    <col min="2" max="2" width="36.5" customWidth="1"/>
  </cols>
  <sheetData>
    <row r="1" spans="1:2" ht="45" customHeight="1">
      <c r="A1" s="446" t="s">
        <v>3207</v>
      </c>
      <c r="B1" s="446"/>
    </row>
    <row r="2" spans="1:2" ht="20.100000000000001" customHeight="1">
      <c r="A2" s="351"/>
      <c r="B2" s="352" t="s">
        <v>0</v>
      </c>
    </row>
    <row r="3" spans="1:2" ht="45" customHeight="1">
      <c r="A3" s="353" t="s">
        <v>2251</v>
      </c>
      <c r="B3" s="57" t="s">
        <v>4</v>
      </c>
    </row>
    <row r="4" spans="1:2" ht="30" customHeight="1">
      <c r="A4" s="354" t="s">
        <v>2252</v>
      </c>
      <c r="B4" s="355">
        <f>SUM(B5:B8)</f>
        <v>70112</v>
      </c>
    </row>
    <row r="5" spans="1:2" ht="30" customHeight="1">
      <c r="A5" s="356" t="s">
        <v>2253</v>
      </c>
      <c r="B5" s="425">
        <v>25219</v>
      </c>
    </row>
    <row r="6" spans="1:2" ht="30" customHeight="1">
      <c r="A6" s="356" t="s">
        <v>2254</v>
      </c>
      <c r="B6" s="425">
        <v>8712</v>
      </c>
    </row>
    <row r="7" spans="1:2" ht="30" customHeight="1">
      <c r="A7" s="356" t="s">
        <v>2255</v>
      </c>
      <c r="B7" s="425">
        <v>12382</v>
      </c>
    </row>
    <row r="8" spans="1:2" ht="30" customHeight="1">
      <c r="A8" s="356" t="s">
        <v>2256</v>
      </c>
      <c r="B8" s="425">
        <v>23799</v>
      </c>
    </row>
    <row r="9" spans="1:2" ht="30" customHeight="1">
      <c r="A9" s="354" t="s">
        <v>2257</v>
      </c>
      <c r="B9" s="355">
        <f>SUM(B10:B19)</f>
        <v>9034</v>
      </c>
    </row>
    <row r="10" spans="1:2" ht="30" customHeight="1">
      <c r="A10" s="356" t="s">
        <v>2258</v>
      </c>
      <c r="B10" s="425">
        <v>3484</v>
      </c>
    </row>
    <row r="11" spans="1:2" ht="30" customHeight="1">
      <c r="A11" s="356" t="s">
        <v>2259</v>
      </c>
      <c r="B11" s="425">
        <v>300</v>
      </c>
    </row>
    <row r="12" spans="1:2" ht="30" customHeight="1">
      <c r="A12" s="356" t="s">
        <v>2260</v>
      </c>
      <c r="B12" s="425">
        <v>21</v>
      </c>
    </row>
    <row r="13" spans="1:2" ht="30" customHeight="1">
      <c r="A13" s="356" t="s">
        <v>2261</v>
      </c>
      <c r="B13" s="425">
        <v>2</v>
      </c>
    </row>
    <row r="14" spans="1:2" ht="30" customHeight="1">
      <c r="A14" s="356" t="s">
        <v>2262</v>
      </c>
      <c r="B14" s="425">
        <v>462</v>
      </c>
    </row>
    <row r="15" spans="1:2" ht="30" customHeight="1">
      <c r="A15" s="356" t="s">
        <v>2263</v>
      </c>
      <c r="B15" s="425">
        <v>0</v>
      </c>
    </row>
    <row r="16" spans="1:2" ht="30" customHeight="1">
      <c r="A16" s="356" t="s">
        <v>2264</v>
      </c>
      <c r="B16" s="425">
        <v>0</v>
      </c>
    </row>
    <row r="17" spans="1:2" ht="30" customHeight="1">
      <c r="A17" s="356" t="s">
        <v>2265</v>
      </c>
      <c r="B17" s="425">
        <v>129</v>
      </c>
    </row>
    <row r="18" spans="1:2" ht="30" customHeight="1">
      <c r="A18" s="356" t="s">
        <v>2266</v>
      </c>
      <c r="B18" s="425">
        <v>0</v>
      </c>
    </row>
    <row r="19" spans="1:2" ht="30" customHeight="1">
      <c r="A19" s="356" t="s">
        <v>2267</v>
      </c>
      <c r="B19" s="425">
        <v>4636</v>
      </c>
    </row>
    <row r="20" spans="1:2" ht="30" customHeight="1">
      <c r="A20" s="354" t="s">
        <v>2268</v>
      </c>
      <c r="B20" s="355">
        <f>SUM(B21)</f>
        <v>0</v>
      </c>
    </row>
    <row r="21" spans="1:2" ht="30" customHeight="1">
      <c r="A21" s="356" t="s">
        <v>2269</v>
      </c>
      <c r="B21" s="337"/>
    </row>
    <row r="22" spans="1:2" ht="30" customHeight="1">
      <c r="A22" s="354" t="s">
        <v>2270</v>
      </c>
      <c r="B22" s="355">
        <f>SUM(B23:B24)</f>
        <v>109960</v>
      </c>
    </row>
    <row r="23" spans="1:2" ht="30" customHeight="1">
      <c r="A23" s="356" t="s">
        <v>2271</v>
      </c>
      <c r="B23" s="425">
        <v>104375</v>
      </c>
    </row>
    <row r="24" spans="1:2" ht="30" customHeight="1">
      <c r="A24" s="356" t="s">
        <v>2272</v>
      </c>
      <c r="B24" s="357">
        <v>5585</v>
      </c>
    </row>
    <row r="25" spans="1:2" ht="30" customHeight="1">
      <c r="A25" s="354" t="s">
        <v>2273</v>
      </c>
      <c r="B25" s="355">
        <f>B26</f>
        <v>0</v>
      </c>
    </row>
    <row r="26" spans="1:2" ht="30" customHeight="1">
      <c r="A26" s="356" t="s">
        <v>2274</v>
      </c>
      <c r="B26" s="337"/>
    </row>
    <row r="27" spans="1:2" ht="30" customHeight="1">
      <c r="A27" s="354" t="s">
        <v>2275</v>
      </c>
      <c r="B27" s="355">
        <f>SUM(B28:B30)</f>
        <v>18963</v>
      </c>
    </row>
    <row r="28" spans="1:2" ht="30" customHeight="1">
      <c r="A28" s="356" t="s">
        <v>2276</v>
      </c>
      <c r="B28" s="425">
        <v>6051</v>
      </c>
    </row>
    <row r="29" spans="1:2" ht="30" customHeight="1">
      <c r="A29" s="356" t="s">
        <v>2277</v>
      </c>
      <c r="B29" s="425">
        <v>7318</v>
      </c>
    </row>
    <row r="30" spans="1:2" ht="30" customHeight="1">
      <c r="A30" s="356" t="s">
        <v>2278</v>
      </c>
      <c r="B30" s="425">
        <v>5594</v>
      </c>
    </row>
    <row r="31" spans="1:2" ht="30" customHeight="1">
      <c r="A31" s="358" t="s">
        <v>2279</v>
      </c>
      <c r="B31" s="355">
        <f>SUM(B4,B9,B22,B25,B27)</f>
        <v>208069</v>
      </c>
    </row>
  </sheetData>
  <mergeCells count="1">
    <mergeCell ref="A1:B1"/>
  </mergeCells>
  <phoneticPr fontId="84" type="noConversion"/>
  <printOptions horizontalCentered="1"/>
  <pageMargins left="0.47152777777777799" right="0.39305555555555599" top="0.74791666666666701" bottom="0.74791666666666701" header="0.31388888888888899" footer="0.31388888888888899"/>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sheetPr>
    <tabColor rgb="FF00B0F0"/>
  </sheetPr>
  <dimension ref="A1:D43"/>
  <sheetViews>
    <sheetView showGridLines="0" showZeros="0" view="pageBreakPreview" workbookViewId="0">
      <selection activeCell="E1" sqref="E1:E1048576"/>
    </sheetView>
  </sheetViews>
  <sheetFormatPr defaultColWidth="9" defaultRowHeight="13.5"/>
  <cols>
    <col min="1" max="1" width="69.625" style="225" customWidth="1"/>
    <col min="2" max="2" width="45.625" customWidth="1"/>
    <col min="3" max="4" width="16.625" hidden="1" customWidth="1"/>
  </cols>
  <sheetData>
    <row r="1" spans="1:4" s="224" customFormat="1" ht="45" customHeight="1">
      <c r="A1" s="447" t="s">
        <v>3208</v>
      </c>
      <c r="B1" s="447"/>
      <c r="C1" s="447"/>
      <c r="D1" s="447"/>
    </row>
    <row r="2" spans="1:4" s="224" customFormat="1" ht="45" customHeight="1">
      <c r="A2" s="441" t="s">
        <v>3209</v>
      </c>
      <c r="B2" s="427"/>
      <c r="C2" s="427"/>
      <c r="D2" s="427"/>
    </row>
    <row r="3" spans="1:4" ht="20.100000000000001" customHeight="1">
      <c r="A3" s="226"/>
      <c r="B3" s="332" t="s">
        <v>0</v>
      </c>
      <c r="C3" s="342"/>
      <c r="D3" s="342" t="s">
        <v>0</v>
      </c>
    </row>
    <row r="4" spans="1:4" ht="45" customHeight="1">
      <c r="A4" s="142" t="s">
        <v>2280</v>
      </c>
      <c r="B4" s="57" t="s">
        <v>4</v>
      </c>
      <c r="C4" s="343" t="s">
        <v>2281</v>
      </c>
      <c r="D4" s="57" t="s">
        <v>2282</v>
      </c>
    </row>
    <row r="5" spans="1:4" ht="36" customHeight="1">
      <c r="A5" s="344" t="s">
        <v>2283</v>
      </c>
      <c r="B5" s="80"/>
      <c r="C5" s="345">
        <f>SUM(C6:C6)</f>
        <v>0</v>
      </c>
      <c r="D5" s="346">
        <f>SUM(D6:D6)</f>
        <v>0</v>
      </c>
    </row>
    <row r="6" spans="1:4" ht="36" customHeight="1">
      <c r="A6" s="347" t="s">
        <v>2284</v>
      </c>
      <c r="B6" s="97"/>
      <c r="C6" s="348"/>
      <c r="D6" s="349"/>
    </row>
    <row r="7" spans="1:4" ht="36" customHeight="1">
      <c r="A7" s="344" t="s">
        <v>2285</v>
      </c>
      <c r="B7" s="97"/>
      <c r="C7" s="348">
        <v>64164</v>
      </c>
      <c r="D7" s="349"/>
    </row>
    <row r="8" spans="1:4" ht="36" customHeight="1">
      <c r="A8" s="347" t="s">
        <v>2284</v>
      </c>
      <c r="B8" s="80"/>
      <c r="C8" s="348"/>
      <c r="D8" s="349"/>
    </row>
    <row r="9" spans="1:4" ht="36" customHeight="1">
      <c r="A9" s="344" t="s">
        <v>2286</v>
      </c>
      <c r="B9" s="97"/>
      <c r="C9" s="348">
        <v>2293</v>
      </c>
      <c r="D9" s="349"/>
    </row>
    <row r="10" spans="1:4" ht="36" customHeight="1">
      <c r="A10" s="347" t="s">
        <v>2284</v>
      </c>
      <c r="B10" s="97"/>
      <c r="C10" s="348"/>
      <c r="D10" s="349"/>
    </row>
    <row r="11" spans="1:4" ht="36" customHeight="1">
      <c r="A11" s="344" t="s">
        <v>2287</v>
      </c>
      <c r="B11" s="97"/>
      <c r="C11" s="348">
        <v>9600</v>
      </c>
      <c r="D11" s="349"/>
    </row>
    <row r="12" spans="1:4" ht="36" customHeight="1">
      <c r="A12" s="347" t="s">
        <v>2284</v>
      </c>
      <c r="B12" s="97"/>
      <c r="C12" s="348"/>
      <c r="D12" s="349"/>
    </row>
    <row r="13" spans="1:4" ht="36" customHeight="1">
      <c r="A13" s="344" t="s">
        <v>2288</v>
      </c>
      <c r="B13" s="97"/>
      <c r="C13" s="348">
        <v>280</v>
      </c>
      <c r="D13" s="349"/>
    </row>
    <row r="14" spans="1:4" ht="36" customHeight="1">
      <c r="A14" s="347" t="s">
        <v>2284</v>
      </c>
      <c r="B14" s="97"/>
      <c r="C14" s="348"/>
      <c r="D14" s="349"/>
    </row>
    <row r="15" spans="1:4" ht="36" customHeight="1">
      <c r="A15" s="344" t="s">
        <v>2289</v>
      </c>
      <c r="B15" s="97"/>
      <c r="C15" s="348">
        <v>83870</v>
      </c>
      <c r="D15" s="349"/>
    </row>
    <row r="16" spans="1:4" ht="36" customHeight="1">
      <c r="A16" s="347" t="s">
        <v>2284</v>
      </c>
      <c r="B16" s="97"/>
      <c r="C16" s="348"/>
      <c r="D16" s="349"/>
    </row>
    <row r="17" spans="1:4" ht="36" customHeight="1">
      <c r="A17" s="344" t="s">
        <v>2290</v>
      </c>
      <c r="B17" s="97"/>
      <c r="C17" s="348">
        <v>413</v>
      </c>
      <c r="D17" s="349"/>
    </row>
    <row r="18" spans="1:4" ht="36" customHeight="1">
      <c r="A18" s="347" t="s">
        <v>2284</v>
      </c>
      <c r="B18" s="97"/>
      <c r="C18" s="348"/>
      <c r="D18" s="349"/>
    </row>
    <row r="19" spans="1:4" ht="36" customHeight="1">
      <c r="A19" s="344" t="s">
        <v>2291</v>
      </c>
      <c r="B19" s="97"/>
      <c r="C19" s="348">
        <v>60</v>
      </c>
      <c r="D19" s="349"/>
    </row>
    <row r="20" spans="1:4" ht="36" customHeight="1">
      <c r="A20" s="347" t="s">
        <v>2284</v>
      </c>
      <c r="B20" s="97"/>
      <c r="C20" s="348"/>
      <c r="D20" s="349"/>
    </row>
    <row r="21" spans="1:4" ht="36" customHeight="1">
      <c r="A21" s="344" t="s">
        <v>2292</v>
      </c>
      <c r="B21" s="97"/>
      <c r="C21" s="348">
        <v>4418</v>
      </c>
      <c r="D21" s="349"/>
    </row>
    <row r="22" spans="1:4" ht="36" customHeight="1">
      <c r="A22" s="347" t="s">
        <v>2284</v>
      </c>
      <c r="B22" s="97"/>
      <c r="C22" s="345"/>
      <c r="D22" s="346"/>
    </row>
    <row r="23" spans="1:4" ht="36" customHeight="1">
      <c r="A23" s="344" t="s">
        <v>2293</v>
      </c>
      <c r="B23" s="97"/>
      <c r="C23" s="348"/>
      <c r="D23" s="349"/>
    </row>
    <row r="24" spans="1:4" ht="36" customHeight="1">
      <c r="A24" s="347" t="s">
        <v>2284</v>
      </c>
      <c r="B24" s="97"/>
      <c r="C24" s="348"/>
      <c r="D24" s="349"/>
    </row>
    <row r="25" spans="1:4" ht="36" customHeight="1">
      <c r="A25" s="344" t="s">
        <v>2294</v>
      </c>
      <c r="B25" s="97"/>
      <c r="C25" s="348"/>
      <c r="D25" s="349"/>
    </row>
    <row r="26" spans="1:4" ht="36" customHeight="1">
      <c r="A26" s="347" t="s">
        <v>2284</v>
      </c>
      <c r="B26" s="97"/>
      <c r="C26" s="348"/>
      <c r="D26" s="349"/>
    </row>
    <row r="27" spans="1:4" ht="36" customHeight="1">
      <c r="A27" s="344" t="s">
        <v>2295</v>
      </c>
      <c r="B27" s="97"/>
      <c r="C27" s="348"/>
      <c r="D27" s="349">
        <v>5000</v>
      </c>
    </row>
    <row r="28" spans="1:4" ht="36" customHeight="1">
      <c r="A28" s="347" t="s">
        <v>2284</v>
      </c>
      <c r="B28" s="97"/>
      <c r="C28" s="348"/>
      <c r="D28" s="349"/>
    </row>
    <row r="29" spans="1:4" ht="36" customHeight="1">
      <c r="A29" s="344" t="s">
        <v>2296</v>
      </c>
      <c r="B29" s="97"/>
      <c r="C29" s="348">
        <v>3800</v>
      </c>
      <c r="D29" s="349"/>
    </row>
    <row r="30" spans="1:4" ht="36" customHeight="1">
      <c r="A30" s="347" t="s">
        <v>2284</v>
      </c>
      <c r="B30" s="97"/>
      <c r="C30" s="348"/>
      <c r="D30" s="349"/>
    </row>
    <row r="31" spans="1:4" ht="36" customHeight="1">
      <c r="A31" s="344" t="s">
        <v>2297</v>
      </c>
      <c r="B31" s="97"/>
      <c r="C31" s="348">
        <v>1257</v>
      </c>
      <c r="D31" s="349"/>
    </row>
    <row r="32" spans="1:4" ht="36" customHeight="1">
      <c r="A32" s="347" t="s">
        <v>2284</v>
      </c>
      <c r="B32" s="97"/>
      <c r="C32" s="348"/>
      <c r="D32" s="349"/>
    </row>
    <row r="33" spans="1:4" ht="36" customHeight="1">
      <c r="A33" s="344" t="s">
        <v>2298</v>
      </c>
      <c r="B33" s="97"/>
      <c r="C33" s="348">
        <v>2163</v>
      </c>
      <c r="D33" s="349"/>
    </row>
    <row r="34" spans="1:4" ht="36" customHeight="1">
      <c r="A34" s="347" t="s">
        <v>2284</v>
      </c>
      <c r="B34" s="97"/>
      <c r="C34" s="348"/>
      <c r="D34" s="349"/>
    </row>
    <row r="35" spans="1:4" ht="36" customHeight="1">
      <c r="A35" s="344" t="s">
        <v>2299</v>
      </c>
      <c r="B35" s="97"/>
    </row>
    <row r="36" spans="1:4" ht="36" customHeight="1">
      <c r="A36" s="347" t="s">
        <v>2284</v>
      </c>
      <c r="B36" s="97"/>
    </row>
    <row r="37" spans="1:4" ht="36" customHeight="1">
      <c r="A37" s="344" t="s">
        <v>2300</v>
      </c>
      <c r="B37" s="97"/>
    </row>
    <row r="38" spans="1:4" ht="36" customHeight="1">
      <c r="A38" s="347" t="s">
        <v>2284</v>
      </c>
      <c r="B38" s="97"/>
    </row>
    <row r="39" spans="1:4" ht="36" customHeight="1">
      <c r="A39" s="344" t="s">
        <v>2301</v>
      </c>
      <c r="B39" s="97"/>
    </row>
    <row r="40" spans="1:4" ht="36" customHeight="1">
      <c r="A40" s="347" t="s">
        <v>2284</v>
      </c>
      <c r="B40" s="97"/>
    </row>
    <row r="41" spans="1:4" ht="36" customHeight="1">
      <c r="A41" s="344" t="s">
        <v>2302</v>
      </c>
      <c r="B41" s="97"/>
    </row>
    <row r="42" spans="1:4" ht="36" customHeight="1">
      <c r="A42" s="347" t="s">
        <v>2284</v>
      </c>
      <c r="B42" s="97"/>
    </row>
    <row r="43" spans="1:4" ht="36" customHeight="1">
      <c r="A43" s="350" t="s">
        <v>2303</v>
      </c>
      <c r="B43" s="97"/>
    </row>
  </sheetData>
  <mergeCells count="1">
    <mergeCell ref="A1:D1"/>
  </mergeCells>
  <phoneticPr fontId="84" type="noConversion"/>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7.xml><?xml version="1.0" encoding="utf-8"?>
<worksheet xmlns="http://schemas.openxmlformats.org/spreadsheetml/2006/main" xmlns:r="http://schemas.openxmlformats.org/officeDocument/2006/relationships">
  <sheetPr>
    <tabColor rgb="FF00B0F0"/>
  </sheetPr>
  <dimension ref="A1:F20"/>
  <sheetViews>
    <sheetView showGridLines="0" showZeros="0" view="pageBreakPreview" zoomScaleNormal="85" workbookViewId="0">
      <selection activeCell="J13" sqref="J13"/>
    </sheetView>
  </sheetViews>
  <sheetFormatPr defaultColWidth="9" defaultRowHeight="14.25"/>
  <cols>
    <col min="1" max="1" width="43.625" style="130" customWidth="1"/>
    <col min="2" max="2" width="20.625" style="132" customWidth="1"/>
    <col min="3" max="3" width="20.625" style="130" customWidth="1"/>
    <col min="4" max="4" width="20" style="281" customWidth="1"/>
    <col min="5" max="5" width="12.625" style="130"/>
    <col min="6" max="16377" width="9" style="130"/>
    <col min="16378" max="16379" width="35.625" style="130"/>
    <col min="16380" max="16384" width="9" style="130"/>
  </cols>
  <sheetData>
    <row r="1" spans="1:6" ht="45" customHeight="1">
      <c r="A1" s="448" t="s">
        <v>3210</v>
      </c>
      <c r="B1" s="448"/>
      <c r="C1" s="448"/>
      <c r="D1" s="448"/>
    </row>
    <row r="2" spans="1:6" ht="20.100000000000001" customHeight="1">
      <c r="A2" s="134"/>
      <c r="B2" s="134"/>
      <c r="C2" s="331"/>
      <c r="D2" s="332" t="s">
        <v>0</v>
      </c>
    </row>
    <row r="3" spans="1:6" s="131" customFormat="1" ht="45" customHeight="1">
      <c r="A3" s="136" t="s">
        <v>2304</v>
      </c>
      <c r="B3" s="136" t="s">
        <v>2303</v>
      </c>
      <c r="C3" s="333" t="s">
        <v>2305</v>
      </c>
      <c r="D3" s="333" t="s">
        <v>2306</v>
      </c>
    </row>
    <row r="4" spans="1:6" ht="36" customHeight="1">
      <c r="A4" s="334" t="s">
        <v>2307</v>
      </c>
      <c r="B4" s="335">
        <f>SUM(C4:D4)</f>
        <v>0</v>
      </c>
      <c r="C4" s="335"/>
      <c r="D4" s="335"/>
    </row>
    <row r="5" spans="1:6" ht="36" customHeight="1">
      <c r="A5" s="336" t="s">
        <v>3211</v>
      </c>
      <c r="B5" s="335">
        <v>53722</v>
      </c>
      <c r="C5" s="431">
        <v>0</v>
      </c>
      <c r="D5" s="432" t="s">
        <v>3273</v>
      </c>
      <c r="F5" s="130" t="s">
        <v>2308</v>
      </c>
    </row>
    <row r="6" spans="1:6" ht="36" customHeight="1">
      <c r="A6" s="336"/>
      <c r="B6" s="335">
        <f t="shared" ref="B6:B16" si="0">SUM(C6:D6)</f>
        <v>0</v>
      </c>
      <c r="C6" s="138"/>
      <c r="D6" s="337"/>
    </row>
    <row r="7" spans="1:6" ht="36" customHeight="1">
      <c r="A7" s="336"/>
      <c r="B7" s="335">
        <f t="shared" si="0"/>
        <v>0</v>
      </c>
      <c r="C7" s="138"/>
      <c r="D7" s="337"/>
    </row>
    <row r="8" spans="1:6" ht="36" customHeight="1">
      <c r="A8" s="336"/>
      <c r="B8" s="335">
        <f t="shared" si="0"/>
        <v>0</v>
      </c>
      <c r="C8" s="138"/>
      <c r="D8" s="337"/>
    </row>
    <row r="9" spans="1:6" ht="36" customHeight="1">
      <c r="A9" s="336"/>
      <c r="B9" s="335">
        <f t="shared" si="0"/>
        <v>0</v>
      </c>
      <c r="C9" s="138"/>
      <c r="D9" s="337"/>
    </row>
    <row r="10" spans="1:6" ht="36" customHeight="1">
      <c r="A10" s="336"/>
      <c r="B10" s="335">
        <f t="shared" si="0"/>
        <v>0</v>
      </c>
      <c r="C10" s="138"/>
      <c r="D10" s="337"/>
    </row>
    <row r="11" spans="1:6" ht="36" customHeight="1">
      <c r="A11" s="336"/>
      <c r="B11" s="335">
        <f t="shared" si="0"/>
        <v>0</v>
      </c>
      <c r="C11" s="138"/>
      <c r="D11" s="337"/>
    </row>
    <row r="12" spans="1:6" ht="36" customHeight="1">
      <c r="A12" s="336"/>
      <c r="B12" s="335">
        <f t="shared" si="0"/>
        <v>0</v>
      </c>
      <c r="C12" s="138"/>
      <c r="D12" s="337"/>
    </row>
    <row r="13" spans="1:6" ht="36" customHeight="1">
      <c r="A13" s="336"/>
      <c r="B13" s="335">
        <f t="shared" si="0"/>
        <v>0</v>
      </c>
      <c r="C13" s="138"/>
      <c r="D13" s="337"/>
    </row>
    <row r="14" spans="1:6" ht="36" customHeight="1">
      <c r="A14" s="336"/>
      <c r="B14" s="335">
        <f t="shared" si="0"/>
        <v>0</v>
      </c>
      <c r="C14" s="138"/>
      <c r="D14" s="337"/>
    </row>
    <row r="15" spans="1:6" ht="36" customHeight="1">
      <c r="A15" s="336"/>
      <c r="B15" s="335">
        <f t="shared" si="0"/>
        <v>0</v>
      </c>
      <c r="C15" s="138"/>
      <c r="D15" s="337"/>
    </row>
    <row r="16" spans="1:6" ht="36" customHeight="1">
      <c r="A16" s="334" t="s">
        <v>2309</v>
      </c>
      <c r="B16" s="335">
        <f t="shared" si="0"/>
        <v>134212</v>
      </c>
      <c r="C16" s="335">
        <v>10292</v>
      </c>
      <c r="D16" s="335">
        <v>123920</v>
      </c>
    </row>
    <row r="17" spans="2:4">
      <c r="B17" s="338"/>
      <c r="C17" s="339"/>
      <c r="D17" s="340"/>
    </row>
    <row r="18" spans="2:4">
      <c r="C18" s="341"/>
    </row>
    <row r="19" spans="2:4">
      <c r="C19" s="341"/>
    </row>
    <row r="20" spans="2:4">
      <c r="C20" s="341"/>
    </row>
  </sheetData>
  <mergeCells count="1">
    <mergeCell ref="A1:D1"/>
  </mergeCells>
  <phoneticPr fontId="84" type="noConversion"/>
  <conditionalFormatting sqref="D1">
    <cfRule type="cellIs" dxfId="30" priority="3" stopIfTrue="1" operator="greaterThanOrEqual">
      <formula>10</formula>
    </cfRule>
    <cfRule type="cellIs" dxfId="29" priority="4" stopIfTrue="1" operator="lessThanOrEqual">
      <formula>-1</formula>
    </cfRule>
  </conditionalFormatting>
  <conditionalFormatting sqref="B3:C5 C9:C15 C6:C7 B5:B16">
    <cfRule type="cellIs" dxfId="28" priority="2"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IV11"/>
  <sheetViews>
    <sheetView workbookViewId="0">
      <selection activeCell="A11" sqref="A11:E11"/>
    </sheetView>
  </sheetViews>
  <sheetFormatPr defaultColWidth="9" defaultRowHeight="13.5"/>
  <cols>
    <col min="1" max="1" width="37.75" style="324" customWidth="1"/>
    <col min="2" max="2" width="22" style="324" customWidth="1"/>
    <col min="3" max="4" width="23.875" style="324" customWidth="1"/>
    <col min="5" max="5" width="24.5" style="324" customWidth="1"/>
    <col min="6" max="256" width="9" style="324"/>
    <col min="257" max="16384" width="9" style="1"/>
  </cols>
  <sheetData>
    <row r="1" spans="1:5" s="324" customFormat="1" ht="40.5" customHeight="1">
      <c r="A1" s="449" t="s">
        <v>3212</v>
      </c>
      <c r="B1" s="449"/>
      <c r="C1" s="449"/>
      <c r="D1" s="449"/>
      <c r="E1" s="449"/>
    </row>
    <row r="2" spans="1:5" s="324" customFormat="1" ht="17.100000000000001" customHeight="1">
      <c r="A2" s="325"/>
      <c r="B2" s="325"/>
      <c r="C2" s="325"/>
      <c r="D2" s="326"/>
      <c r="E2" s="327" t="s">
        <v>0</v>
      </c>
    </row>
    <row r="3" spans="1:5" s="1" customFormat="1" ht="24.95" customHeight="1">
      <c r="A3" s="453" t="s">
        <v>2</v>
      </c>
      <c r="B3" s="453" t="s">
        <v>123</v>
      </c>
      <c r="C3" s="453" t="s">
        <v>4</v>
      </c>
      <c r="D3" s="450" t="s">
        <v>2310</v>
      </c>
      <c r="E3" s="451"/>
    </row>
    <row r="4" spans="1:5" s="1" customFormat="1" ht="24.95" customHeight="1">
      <c r="A4" s="454"/>
      <c r="B4" s="454"/>
      <c r="C4" s="454"/>
      <c r="D4" s="136" t="s">
        <v>2311</v>
      </c>
      <c r="E4" s="136" t="s">
        <v>2312</v>
      </c>
    </row>
    <row r="5" spans="1:5" s="324" customFormat="1" ht="35.1" customHeight="1">
      <c r="A5" s="328" t="s">
        <v>2303</v>
      </c>
      <c r="B5" s="329">
        <f>SUM(B6:B8)</f>
        <v>406</v>
      </c>
      <c r="C5" s="329">
        <f t="shared" ref="C5:E5" si="0">SUM(C6:C8)</f>
        <v>353</v>
      </c>
      <c r="D5" s="329">
        <f t="shared" si="0"/>
        <v>-53</v>
      </c>
      <c r="E5" s="329">
        <f t="shared" si="0"/>
        <v>-17.32</v>
      </c>
    </row>
    <row r="6" spans="1:5" s="324" customFormat="1" ht="35.1" customHeight="1">
      <c r="A6" s="121" t="s">
        <v>2313</v>
      </c>
      <c r="B6" s="330"/>
      <c r="C6" s="330"/>
      <c r="D6" s="330"/>
      <c r="E6" s="330"/>
    </row>
    <row r="7" spans="1:5" s="324" customFormat="1" ht="35.1" customHeight="1">
      <c r="A7" s="121" t="s">
        <v>2314</v>
      </c>
      <c r="B7" s="330">
        <v>100</v>
      </c>
      <c r="C7" s="330">
        <v>100</v>
      </c>
      <c r="D7" s="330">
        <v>0</v>
      </c>
      <c r="E7" s="330">
        <f>D7/B7*100</f>
        <v>0</v>
      </c>
    </row>
    <row r="8" spans="1:5" s="324" customFormat="1" ht="35.1" customHeight="1">
      <c r="A8" s="121" t="s">
        <v>2315</v>
      </c>
      <c r="B8" s="330">
        <f>SUM(B9:B10)</f>
        <v>306</v>
      </c>
      <c r="C8" s="330">
        <f t="shared" ref="C8:E8" si="1">SUM(C9:C10)</f>
        <v>253</v>
      </c>
      <c r="D8" s="330">
        <f t="shared" si="1"/>
        <v>-53</v>
      </c>
      <c r="E8" s="330">
        <f t="shared" si="1"/>
        <v>-17.32</v>
      </c>
    </row>
    <row r="9" spans="1:5" s="324" customFormat="1" ht="35.1" customHeight="1">
      <c r="A9" s="124" t="s">
        <v>2316</v>
      </c>
      <c r="B9" s="330"/>
      <c r="C9" s="330"/>
      <c r="D9" s="330"/>
      <c r="E9" s="330"/>
    </row>
    <row r="10" spans="1:5" s="324" customFormat="1" ht="35.1" customHeight="1">
      <c r="A10" s="124" t="s">
        <v>2317</v>
      </c>
      <c r="B10" s="330">
        <v>306</v>
      </c>
      <c r="C10" s="330">
        <v>253</v>
      </c>
      <c r="D10" s="330">
        <f>C10-B10</f>
        <v>-53</v>
      </c>
      <c r="E10" s="433">
        <f>D10/B10*100</f>
        <v>-17.32</v>
      </c>
    </row>
    <row r="11" spans="1:5" s="324" customFormat="1" ht="129.94999999999999" customHeight="1">
      <c r="A11" s="452" t="s">
        <v>3276</v>
      </c>
      <c r="B11" s="452"/>
      <c r="C11" s="452"/>
      <c r="D11" s="452"/>
      <c r="E11" s="452"/>
    </row>
  </sheetData>
  <mergeCells count="6">
    <mergeCell ref="A1:E1"/>
    <mergeCell ref="D3:E3"/>
    <mergeCell ref="A11:E11"/>
    <mergeCell ref="A3:A4"/>
    <mergeCell ref="B3:B4"/>
    <mergeCell ref="C3:C4"/>
  </mergeCells>
  <phoneticPr fontId="84" type="noConversion"/>
  <printOptions horizontalCentered="1"/>
  <pageMargins left="0.70902777777777803" right="0.70902777777777803" top="0.75" bottom="0.75" header="0.30902777777777801" footer="0.30902777777777801"/>
  <pageSetup paperSize="9" fitToHeight="200" orientation="landscape" r:id="rId1"/>
</worksheet>
</file>

<file path=xl/worksheets/sheet9.xml><?xml version="1.0" encoding="utf-8"?>
<worksheet xmlns="http://schemas.openxmlformats.org/spreadsheetml/2006/main" xmlns:r="http://schemas.openxmlformats.org/officeDocument/2006/relationships">
  <sheetPr>
    <tabColor rgb="FF00B0F0"/>
  </sheetPr>
  <dimension ref="A1:H50"/>
  <sheetViews>
    <sheetView showGridLines="0" showZeros="0" view="pageBreakPreview" topLeftCell="A7" zoomScaleNormal="115" workbookViewId="0">
      <selection activeCell="G35" sqref="G35"/>
    </sheetView>
  </sheetViews>
  <sheetFormatPr defaultColWidth="9" defaultRowHeight="14.25"/>
  <cols>
    <col min="1" max="1" width="20.625" style="130" customWidth="1"/>
    <col min="2" max="2" width="50.75" style="130" customWidth="1"/>
    <col min="3" max="4" width="20.625" style="130" customWidth="1"/>
    <col min="5" max="5" width="20.625" style="281" customWidth="1"/>
    <col min="6" max="16356" width="9" style="130"/>
    <col min="16357" max="16357" width="45.625" style="130"/>
    <col min="16358" max="16384" width="9" style="130"/>
  </cols>
  <sheetData>
    <row r="1" spans="1:8" ht="45" customHeight="1">
      <c r="A1" s="132"/>
      <c r="B1" s="444" t="s">
        <v>3213</v>
      </c>
      <c r="C1" s="444"/>
      <c r="D1" s="444"/>
      <c r="E1" s="444"/>
    </row>
    <row r="2" spans="1:8" s="279" customFormat="1" ht="20.100000000000001" customHeight="1">
      <c r="A2" s="283"/>
      <c r="B2" s="284"/>
      <c r="C2" s="285"/>
      <c r="D2" s="284"/>
      <c r="E2" s="286" t="s">
        <v>0</v>
      </c>
    </row>
    <row r="3" spans="1:8" s="280" customFormat="1" ht="45" customHeight="1">
      <c r="A3" s="287" t="s">
        <v>1</v>
      </c>
      <c r="B3" s="288" t="s">
        <v>2</v>
      </c>
      <c r="C3" s="229" t="s">
        <v>3</v>
      </c>
      <c r="D3" s="229" t="s">
        <v>4</v>
      </c>
      <c r="E3" s="229" t="s">
        <v>5</v>
      </c>
    </row>
    <row r="4" spans="1:8" s="280" customFormat="1" ht="36" customHeight="1">
      <c r="A4" s="257" t="s">
        <v>2318</v>
      </c>
      <c r="B4" s="253" t="s">
        <v>2319</v>
      </c>
      <c r="C4" s="262"/>
      <c r="D4" s="262"/>
      <c r="E4" s="263"/>
    </row>
    <row r="5" spans="1:8" ht="36" customHeight="1">
      <c r="A5" s="257" t="s">
        <v>2320</v>
      </c>
      <c r="B5" s="253" t="s">
        <v>2321</v>
      </c>
      <c r="C5" s="262"/>
      <c r="D5" s="262"/>
      <c r="E5" s="289"/>
    </row>
    <row r="6" spans="1:8" ht="36" customHeight="1">
      <c r="A6" s="257" t="s">
        <v>2322</v>
      </c>
      <c r="B6" s="253" t="s">
        <v>2323</v>
      </c>
      <c r="C6" s="262"/>
      <c r="D6" s="262"/>
      <c r="E6" s="289"/>
    </row>
    <row r="7" spans="1:8" ht="36" customHeight="1">
      <c r="A7" s="257" t="s">
        <v>2324</v>
      </c>
      <c r="B7" s="253" t="s">
        <v>2325</v>
      </c>
      <c r="C7" s="262"/>
      <c r="D7" s="262"/>
      <c r="E7" s="289"/>
    </row>
    <row r="8" spans="1:8" ht="36" customHeight="1">
      <c r="A8" s="257" t="s">
        <v>2326</v>
      </c>
      <c r="B8" s="253" t="s">
        <v>2327</v>
      </c>
      <c r="C8" s="262"/>
      <c r="D8" s="262"/>
      <c r="E8" s="289"/>
    </row>
    <row r="9" spans="1:8" ht="36" customHeight="1">
      <c r="A9" s="257" t="s">
        <v>2328</v>
      </c>
      <c r="B9" s="253" t="s">
        <v>2329</v>
      </c>
      <c r="C9" s="262"/>
      <c r="D9" s="262"/>
      <c r="E9" s="289"/>
    </row>
    <row r="10" spans="1:8" ht="36" customHeight="1">
      <c r="A10" s="257" t="s">
        <v>2330</v>
      </c>
      <c r="B10" s="253" t="s">
        <v>2331</v>
      </c>
      <c r="C10" s="262">
        <f>C11+C15</f>
        <v>20037</v>
      </c>
      <c r="D10" s="262">
        <v>14000</v>
      </c>
      <c r="E10" s="289">
        <f>(D10-C10)/C10</f>
        <v>-0.30099999999999999</v>
      </c>
    </row>
    <row r="11" spans="1:8" ht="36" customHeight="1">
      <c r="A11" s="257" t="s">
        <v>2332</v>
      </c>
      <c r="B11" s="256" t="s">
        <v>2333</v>
      </c>
      <c r="C11" s="258">
        <v>6510</v>
      </c>
      <c r="D11" s="258">
        <v>14000</v>
      </c>
      <c r="E11" s="289">
        <f t="shared" ref="E11:E37" si="0">(D11-C11)/C11</f>
        <v>1.151</v>
      </c>
    </row>
    <row r="12" spans="1:8" ht="36" customHeight="1">
      <c r="A12" s="257" t="s">
        <v>2334</v>
      </c>
      <c r="B12" s="256" t="s">
        <v>2335</v>
      </c>
      <c r="C12" s="258"/>
      <c r="D12" s="258"/>
      <c r="E12" s="289"/>
    </row>
    <row r="13" spans="1:8" ht="36" customHeight="1">
      <c r="A13" s="257" t="s">
        <v>2336</v>
      </c>
      <c r="B13" s="256" t="s">
        <v>2337</v>
      </c>
      <c r="C13" s="258"/>
      <c r="D13" s="258"/>
      <c r="E13" s="289"/>
    </row>
    <row r="14" spans="1:8" ht="36" customHeight="1">
      <c r="A14" s="257" t="s">
        <v>2338</v>
      </c>
      <c r="B14" s="256" t="s">
        <v>2339</v>
      </c>
      <c r="C14" s="258"/>
      <c r="D14" s="258"/>
      <c r="E14" s="289"/>
    </row>
    <row r="15" spans="1:8" ht="36" customHeight="1">
      <c r="A15" s="257" t="s">
        <v>2340</v>
      </c>
      <c r="B15" s="256" t="s">
        <v>2341</v>
      </c>
      <c r="C15" s="258">
        <v>13527</v>
      </c>
      <c r="D15" s="258"/>
      <c r="E15" s="289">
        <f t="shared" si="0"/>
        <v>-1</v>
      </c>
      <c r="H15" s="323"/>
    </row>
    <row r="16" spans="1:8" ht="36" customHeight="1">
      <c r="A16" s="291" t="s">
        <v>2342</v>
      </c>
      <c r="B16" s="292" t="s">
        <v>2343</v>
      </c>
      <c r="C16" s="262"/>
      <c r="D16" s="262"/>
      <c r="E16" s="289"/>
    </row>
    <row r="17" spans="1:5" ht="36" customHeight="1">
      <c r="A17" s="291" t="s">
        <v>2344</v>
      </c>
      <c r="B17" s="292" t="s">
        <v>2345</v>
      </c>
      <c r="C17" s="262">
        <v>150</v>
      </c>
      <c r="D17" s="262"/>
      <c r="E17" s="289">
        <f t="shared" si="0"/>
        <v>-1</v>
      </c>
    </row>
    <row r="18" spans="1:5" ht="36" customHeight="1">
      <c r="A18" s="291" t="s">
        <v>2346</v>
      </c>
      <c r="B18" s="168" t="s">
        <v>2347</v>
      </c>
      <c r="C18" s="258">
        <v>107</v>
      </c>
      <c r="D18" s="258"/>
      <c r="E18" s="289">
        <f t="shared" si="0"/>
        <v>-1</v>
      </c>
    </row>
    <row r="19" spans="1:5" ht="36" customHeight="1">
      <c r="A19" s="291" t="s">
        <v>2348</v>
      </c>
      <c r="B19" s="168" t="s">
        <v>2349</v>
      </c>
      <c r="C19" s="258">
        <v>43</v>
      </c>
      <c r="D19" s="258"/>
      <c r="E19" s="289">
        <f t="shared" si="0"/>
        <v>-1</v>
      </c>
    </row>
    <row r="20" spans="1:5" ht="36" customHeight="1">
      <c r="A20" s="291" t="s">
        <v>2350</v>
      </c>
      <c r="B20" s="292" t="s">
        <v>2351</v>
      </c>
      <c r="C20" s="262"/>
      <c r="D20" s="262"/>
      <c r="E20" s="289"/>
    </row>
    <row r="21" spans="1:5" ht="36" customHeight="1">
      <c r="A21" s="291" t="s">
        <v>2352</v>
      </c>
      <c r="B21" s="292" t="s">
        <v>2353</v>
      </c>
      <c r="C21" s="262"/>
      <c r="D21" s="262"/>
      <c r="E21" s="289"/>
    </row>
    <row r="22" spans="1:5" ht="36" customHeight="1">
      <c r="A22" s="291" t="s">
        <v>2354</v>
      </c>
      <c r="B22" s="292" t="s">
        <v>2355</v>
      </c>
      <c r="C22" s="262"/>
      <c r="D22" s="262"/>
      <c r="E22" s="289"/>
    </row>
    <row r="23" spans="1:5" ht="36" customHeight="1">
      <c r="A23" s="257" t="s">
        <v>2356</v>
      </c>
      <c r="B23" s="253" t="s">
        <v>2357</v>
      </c>
      <c r="C23" s="262"/>
      <c r="D23" s="262"/>
      <c r="E23" s="289"/>
    </row>
    <row r="24" spans="1:5" ht="36" customHeight="1">
      <c r="A24" s="257" t="s">
        <v>2358</v>
      </c>
      <c r="B24" s="253" t="s">
        <v>2359</v>
      </c>
      <c r="C24" s="262"/>
      <c r="D24" s="262"/>
      <c r="E24" s="289"/>
    </row>
    <row r="25" spans="1:5" ht="36" customHeight="1">
      <c r="A25" s="257" t="s">
        <v>2360</v>
      </c>
      <c r="B25" s="253" t="s">
        <v>2361</v>
      </c>
      <c r="C25" s="262"/>
      <c r="D25" s="262"/>
      <c r="E25" s="289"/>
    </row>
    <row r="26" spans="1:5" ht="36" customHeight="1">
      <c r="A26" s="257" t="s">
        <v>2362</v>
      </c>
      <c r="B26" s="253" t="s">
        <v>2363</v>
      </c>
      <c r="C26" s="262"/>
      <c r="D26" s="262"/>
      <c r="E26" s="289"/>
    </row>
    <row r="27" spans="1:5" ht="36" customHeight="1">
      <c r="A27" s="257" t="s">
        <v>2364</v>
      </c>
      <c r="B27" s="253" t="s">
        <v>2365</v>
      </c>
      <c r="C27" s="262"/>
      <c r="D27" s="262">
        <v>10596</v>
      </c>
      <c r="E27" s="289"/>
    </row>
    <row r="28" spans="1:5" ht="36" customHeight="1">
      <c r="A28" s="257"/>
      <c r="B28" s="256"/>
      <c r="C28" s="258"/>
      <c r="D28" s="258"/>
      <c r="E28" s="289"/>
    </row>
    <row r="29" spans="1:5" ht="36" customHeight="1">
      <c r="A29" s="266"/>
      <c r="B29" s="267" t="s">
        <v>3214</v>
      </c>
      <c r="C29" s="262">
        <f>C10+C17</f>
        <v>20187</v>
      </c>
      <c r="D29" s="262">
        <f>D27+D10</f>
        <v>24596</v>
      </c>
      <c r="E29" s="289">
        <f t="shared" si="0"/>
        <v>0.218</v>
      </c>
    </row>
    <row r="30" spans="1:5" ht="36" customHeight="1">
      <c r="A30" s="293">
        <v>105</v>
      </c>
      <c r="B30" s="294" t="s">
        <v>2366</v>
      </c>
      <c r="C30" s="306">
        <v>27000</v>
      </c>
      <c r="D30" s="314"/>
      <c r="E30" s="289">
        <f t="shared" si="0"/>
        <v>-1</v>
      </c>
    </row>
    <row r="31" spans="1:5" ht="36" customHeight="1">
      <c r="A31" s="317">
        <v>110</v>
      </c>
      <c r="B31" s="318" t="s">
        <v>57</v>
      </c>
      <c r="C31" s="306"/>
      <c r="D31" s="306"/>
      <c r="E31" s="289"/>
    </row>
    <row r="32" spans="1:5" ht="36" customHeight="1">
      <c r="A32" s="317">
        <v>11004</v>
      </c>
      <c r="B32" s="319" t="s">
        <v>2367</v>
      </c>
      <c r="C32" s="306">
        <v>9150</v>
      </c>
      <c r="D32" s="306"/>
      <c r="E32" s="289">
        <f t="shared" si="0"/>
        <v>-1</v>
      </c>
    </row>
    <row r="33" spans="1:7" ht="36" customHeight="1">
      <c r="A33" s="320">
        <v>1100402</v>
      </c>
      <c r="B33" s="321" t="s">
        <v>2368</v>
      </c>
      <c r="C33" s="312"/>
      <c r="D33" s="313"/>
      <c r="E33" s="289"/>
    </row>
    <row r="34" spans="1:7" ht="36" customHeight="1">
      <c r="A34" s="320">
        <v>1100403</v>
      </c>
      <c r="B34" s="322" t="s">
        <v>2369</v>
      </c>
      <c r="C34" s="312">
        <v>9150</v>
      </c>
      <c r="D34" s="313"/>
      <c r="E34" s="289">
        <f t="shared" si="0"/>
        <v>-1</v>
      </c>
      <c r="G34" s="323"/>
    </row>
    <row r="35" spans="1:7" ht="36" customHeight="1">
      <c r="A35" s="320">
        <v>11008</v>
      </c>
      <c r="B35" s="321" t="s">
        <v>60</v>
      </c>
      <c r="C35" s="312"/>
      <c r="D35" s="313"/>
      <c r="E35" s="289"/>
    </row>
    <row r="36" spans="1:7" ht="36" customHeight="1">
      <c r="A36" s="320">
        <v>11009</v>
      </c>
      <c r="B36" s="321" t="s">
        <v>61</v>
      </c>
      <c r="C36" s="312">
        <v>0</v>
      </c>
      <c r="D36" s="313"/>
      <c r="E36" s="289"/>
    </row>
    <row r="37" spans="1:7" ht="36" customHeight="1">
      <c r="A37" s="302"/>
      <c r="B37" s="303" t="s">
        <v>64</v>
      </c>
      <c r="C37" s="306">
        <f>C29+C30+C32</f>
        <v>56337</v>
      </c>
      <c r="D37" s="314">
        <f>D29</f>
        <v>24596</v>
      </c>
      <c r="E37" s="289">
        <f t="shared" si="0"/>
        <v>-0.56299999999999994</v>
      </c>
    </row>
    <row r="38" spans="1:7">
      <c r="C38" s="323"/>
      <c r="D38" s="323"/>
    </row>
    <row r="40" spans="1:7">
      <c r="C40" s="323"/>
      <c r="D40" s="323"/>
    </row>
    <row r="42" spans="1:7">
      <c r="C42" s="323"/>
      <c r="D42" s="323"/>
    </row>
    <row r="43" spans="1:7">
      <c r="C43" s="323"/>
      <c r="D43" s="323"/>
    </row>
    <row r="45" spans="1:7">
      <c r="C45" s="323"/>
      <c r="D45" s="323"/>
    </row>
    <row r="46" spans="1:7">
      <c r="C46" s="323"/>
      <c r="D46" s="323"/>
    </row>
    <row r="47" spans="1:7">
      <c r="C47" s="323"/>
      <c r="D47" s="323"/>
    </row>
    <row r="48" spans="1:7">
      <c r="C48" s="323"/>
      <c r="D48" s="323"/>
    </row>
    <row r="50" spans="3:4">
      <c r="C50" s="323"/>
      <c r="D50" s="323"/>
    </row>
  </sheetData>
  <mergeCells count="1">
    <mergeCell ref="B1:E1"/>
  </mergeCells>
  <phoneticPr fontId="84" type="noConversion"/>
  <conditionalFormatting sqref="C30:D35 B30:B34">
    <cfRule type="expression" dxfId="27" priority="11" stopIfTrue="1">
      <formula>"len($A:$A)=3"</formula>
    </cfRule>
  </conditionalFormatting>
  <printOptions horizontalCentered="1"/>
  <pageMargins left="0.47152777777777799" right="0.39305555555555599" top="0.74791666666666701" bottom="0.74791666666666701" header="0.31388888888888899" footer="0.31388888888888899"/>
  <pageSetup paperSize="9" scale="72" orientation="portrait" r:id="rId1"/>
  <headerFooter alignWithMargins="0">
    <oddFooter>&amp;C&amp;16- &amp;P -</oddFooter>
  </headerFooter>
</worksheet>
</file>

<file path=xl/worksheets/sheet10.xml><?xml version="1.0" encoding="utf-8"?>
<worksheet xmlns="http://schemas.openxmlformats.org/spreadsheetml/2006/main" xmlns:r="http://schemas.openxmlformats.org/officeDocument/2006/relationships">
  <sheetPr>
    <tabColor rgb="FF00B0F0"/>
  </sheetPr>
  <dimension ref="A1:G282"/>
  <sheetViews>
    <sheetView showGridLines="0" showZeros="0" view="pageBreakPreview" zoomScaleNormal="115" workbookViewId="0">
      <pane ySplit="3" topLeftCell="A4" activePane="bottomLeft" state="frozen"/>
      <selection pane="bottomLeft" activeCell="I8" sqref="I8"/>
    </sheetView>
  </sheetViews>
  <sheetFormatPr defaultColWidth="9" defaultRowHeight="14.25"/>
  <cols>
    <col min="1" max="1" width="21.5" style="243" customWidth="1"/>
    <col min="2" max="2" width="50.75" style="243" customWidth="1"/>
    <col min="3" max="4" width="20.625" style="243" customWidth="1"/>
    <col min="5" max="5" width="20.625" style="304" customWidth="1"/>
    <col min="6" max="16384" width="9" style="243"/>
  </cols>
  <sheetData>
    <row r="1" spans="1:5" ht="45" customHeight="1">
      <c r="B1" s="443" t="s">
        <v>3216</v>
      </c>
      <c r="C1" s="443"/>
      <c r="D1" s="443"/>
      <c r="E1" s="443"/>
    </row>
    <row r="2" spans="1:5" s="245" customFormat="1" ht="20.100000000000001" customHeight="1">
      <c r="B2" s="246"/>
      <c r="C2" s="246"/>
      <c r="D2" s="246"/>
      <c r="E2" s="247" t="s">
        <v>0</v>
      </c>
    </row>
    <row r="3" spans="1:5" s="251" customFormat="1" ht="45" customHeight="1">
      <c r="A3" s="248" t="s">
        <v>1</v>
      </c>
      <c r="B3" s="249" t="s">
        <v>2</v>
      </c>
      <c r="C3" s="250" t="s">
        <v>3</v>
      </c>
      <c r="D3" s="250" t="s">
        <v>4</v>
      </c>
      <c r="E3" s="250" t="s">
        <v>5</v>
      </c>
    </row>
    <row r="4" spans="1:5" ht="38.1" customHeight="1">
      <c r="A4" s="252" t="s">
        <v>77</v>
      </c>
      <c r="B4" s="253" t="s">
        <v>2370</v>
      </c>
      <c r="C4" s="262"/>
      <c r="D4" s="262"/>
      <c r="E4" s="263"/>
    </row>
    <row r="5" spans="1:5" ht="38.1" customHeight="1">
      <c r="A5" s="257" t="s">
        <v>2371</v>
      </c>
      <c r="B5" s="256" t="s">
        <v>2372</v>
      </c>
      <c r="C5" s="258"/>
      <c r="D5" s="258"/>
      <c r="E5" s="259"/>
    </row>
    <row r="6" spans="1:5" ht="38.1" customHeight="1">
      <c r="A6" s="257" t="s">
        <v>2373</v>
      </c>
      <c r="B6" s="256" t="s">
        <v>2374</v>
      </c>
      <c r="C6" s="258">
        <v>466</v>
      </c>
      <c r="D6" s="258">
        <v>376</v>
      </c>
      <c r="E6" s="259">
        <f t="shared" ref="E6:E67" si="0">IF(C6&gt;0,D6/C6-1,IF(C6&lt;0,-(D6/C6-1),""))</f>
        <v>-0.193</v>
      </c>
    </row>
    <row r="7" spans="1:5" ht="38.1" customHeight="1">
      <c r="A7" s="257" t="s">
        <v>2375</v>
      </c>
      <c r="B7" s="256" t="s">
        <v>2376</v>
      </c>
      <c r="C7" s="258">
        <v>866</v>
      </c>
      <c r="D7" s="258">
        <v>1073</v>
      </c>
      <c r="E7" s="259">
        <f t="shared" si="0"/>
        <v>0.23899999999999999</v>
      </c>
    </row>
    <row r="8" spans="1:5" ht="38.1" customHeight="1">
      <c r="A8" s="257" t="s">
        <v>2377</v>
      </c>
      <c r="B8" s="256" t="s">
        <v>2378</v>
      </c>
      <c r="C8" s="258">
        <v>191</v>
      </c>
      <c r="D8" s="258">
        <v>448</v>
      </c>
      <c r="E8" s="259">
        <f t="shared" si="0"/>
        <v>1.3460000000000001</v>
      </c>
    </row>
    <row r="9" spans="1:5" s="237" customFormat="1" ht="38.1" customHeight="1">
      <c r="A9" s="257" t="s">
        <v>2379</v>
      </c>
      <c r="B9" s="256" t="s">
        <v>2380</v>
      </c>
      <c r="C9" s="258">
        <v>0</v>
      </c>
      <c r="D9" s="258">
        <v>0</v>
      </c>
      <c r="E9" s="259" t="str">
        <f t="shared" si="0"/>
        <v/>
      </c>
    </row>
    <row r="10" spans="1:5" ht="38.1" customHeight="1">
      <c r="A10" s="257" t="s">
        <v>2381</v>
      </c>
      <c r="B10" s="256" t="s">
        <v>2382</v>
      </c>
      <c r="C10" s="258">
        <v>1717</v>
      </c>
      <c r="D10" s="258">
        <v>2838</v>
      </c>
      <c r="E10" s="259">
        <f t="shared" si="0"/>
        <v>0.65300000000000002</v>
      </c>
    </row>
    <row r="11" spans="1:5" ht="38.1" customHeight="1">
      <c r="A11" s="257" t="s">
        <v>2383</v>
      </c>
      <c r="B11" s="256" t="s">
        <v>2384</v>
      </c>
      <c r="C11" s="258"/>
      <c r="D11" s="258"/>
      <c r="E11" s="259"/>
    </row>
    <row r="12" spans="1:5" s="237" customFormat="1" ht="38.1" customHeight="1">
      <c r="A12" s="257" t="s">
        <v>2385</v>
      </c>
      <c r="B12" s="256" t="s">
        <v>2386</v>
      </c>
      <c r="C12" s="258">
        <v>0</v>
      </c>
      <c r="D12" s="258">
        <v>0</v>
      </c>
      <c r="E12" s="259" t="str">
        <f t="shared" si="0"/>
        <v/>
      </c>
    </row>
    <row r="13" spans="1:5" ht="38.1" customHeight="1">
      <c r="A13" s="257" t="s">
        <v>2387</v>
      </c>
      <c r="B13" s="256" t="s">
        <v>2388</v>
      </c>
      <c r="C13" s="258">
        <v>0</v>
      </c>
      <c r="D13" s="258">
        <v>0</v>
      </c>
      <c r="E13" s="259" t="str">
        <f t="shared" si="0"/>
        <v/>
      </c>
    </row>
    <row r="14" spans="1:5" s="237" customFormat="1" ht="38.1" customHeight="1">
      <c r="A14" s="257" t="s">
        <v>2389</v>
      </c>
      <c r="B14" s="256" t="s">
        <v>2390</v>
      </c>
      <c r="C14" s="258">
        <v>0</v>
      </c>
      <c r="D14" s="258">
        <v>30</v>
      </c>
      <c r="E14" s="259" t="str">
        <f t="shared" si="0"/>
        <v/>
      </c>
    </row>
    <row r="15" spans="1:5" ht="38.1" customHeight="1">
      <c r="A15" s="257" t="s">
        <v>2391</v>
      </c>
      <c r="B15" s="256" t="s">
        <v>2392</v>
      </c>
      <c r="C15" s="258">
        <v>2499</v>
      </c>
      <c r="D15" s="258">
        <v>3109</v>
      </c>
      <c r="E15" s="259">
        <f t="shared" si="0"/>
        <v>0.24399999999999999</v>
      </c>
    </row>
    <row r="16" spans="1:5" ht="38.1" customHeight="1">
      <c r="A16" s="257" t="s">
        <v>2393</v>
      </c>
      <c r="B16" s="256" t="s">
        <v>2394</v>
      </c>
      <c r="C16" s="258">
        <v>0</v>
      </c>
      <c r="D16" s="258">
        <v>5040</v>
      </c>
      <c r="E16" s="259" t="str">
        <f t="shared" si="0"/>
        <v/>
      </c>
    </row>
    <row r="17" spans="1:5" s="237" customFormat="1" ht="38.1" customHeight="1">
      <c r="A17" s="257" t="s">
        <v>2395</v>
      </c>
      <c r="B17" s="256" t="s">
        <v>2396</v>
      </c>
      <c r="C17" s="258">
        <f>SUM(C18:C19)</f>
        <v>0</v>
      </c>
      <c r="D17" s="258">
        <f>SUM(D18:D19)</f>
        <v>0</v>
      </c>
      <c r="E17" s="259" t="str">
        <f t="shared" si="0"/>
        <v/>
      </c>
    </row>
    <row r="18" spans="1:5" s="237" customFormat="1" ht="38.1" customHeight="1">
      <c r="A18" s="257" t="s">
        <v>2397</v>
      </c>
      <c r="B18" s="256" t="s">
        <v>2398</v>
      </c>
      <c r="C18" s="258">
        <v>0</v>
      </c>
      <c r="D18" s="258">
        <v>0</v>
      </c>
      <c r="E18" s="259" t="str">
        <f t="shared" si="0"/>
        <v/>
      </c>
    </row>
    <row r="19" spans="1:5" s="237" customFormat="1" ht="38.1" customHeight="1">
      <c r="A19" s="257" t="s">
        <v>2399</v>
      </c>
      <c r="B19" s="256" t="s">
        <v>2400</v>
      </c>
      <c r="C19" s="258">
        <v>0</v>
      </c>
      <c r="D19" s="258">
        <v>0</v>
      </c>
      <c r="E19" s="259" t="str">
        <f t="shared" si="0"/>
        <v/>
      </c>
    </row>
    <row r="20" spans="1:5" ht="38.1" customHeight="1">
      <c r="A20" s="252" t="s">
        <v>79</v>
      </c>
      <c r="B20" s="253" t="s">
        <v>2401</v>
      </c>
      <c r="C20" s="262">
        <v>1009</v>
      </c>
      <c r="D20" s="262"/>
      <c r="E20" s="263">
        <f>(D20-C20)/C20</f>
        <v>-1</v>
      </c>
    </row>
    <row r="21" spans="1:5" ht="38.1" customHeight="1">
      <c r="A21" s="257" t="s">
        <v>2402</v>
      </c>
      <c r="B21" s="256" t="s">
        <v>2403</v>
      </c>
      <c r="C21" s="258">
        <v>1009</v>
      </c>
      <c r="D21" s="258"/>
      <c r="E21" s="263">
        <f>(D21-C21)/C21</f>
        <v>-1</v>
      </c>
    </row>
    <row r="22" spans="1:5" ht="38.1" customHeight="1">
      <c r="A22" s="257" t="s">
        <v>2404</v>
      </c>
      <c r="B22" s="256" t="s">
        <v>2405</v>
      </c>
      <c r="C22" s="258">
        <v>38805</v>
      </c>
      <c r="D22" s="258">
        <v>39463</v>
      </c>
      <c r="E22" s="259">
        <f t="shared" si="0"/>
        <v>1.7000000000000001E-2</v>
      </c>
    </row>
    <row r="23" spans="1:5" ht="38.1" customHeight="1">
      <c r="A23" s="257" t="s">
        <v>2406</v>
      </c>
      <c r="B23" s="256" t="s">
        <v>2407</v>
      </c>
      <c r="C23" s="258">
        <v>27430</v>
      </c>
      <c r="D23" s="258">
        <v>27738</v>
      </c>
      <c r="E23" s="259">
        <f t="shared" si="0"/>
        <v>1.0999999999999999E-2</v>
      </c>
    </row>
    <row r="24" spans="1:5" ht="38.1" customHeight="1">
      <c r="A24" s="257" t="s">
        <v>2408</v>
      </c>
      <c r="B24" s="256" t="s">
        <v>2409</v>
      </c>
      <c r="C24" s="258">
        <v>1133</v>
      </c>
      <c r="D24" s="258">
        <v>1241</v>
      </c>
      <c r="E24" s="259">
        <f t="shared" si="0"/>
        <v>9.5000000000000001E-2</v>
      </c>
    </row>
    <row r="25" spans="1:5" ht="38.1" customHeight="1">
      <c r="A25" s="257" t="s">
        <v>2410</v>
      </c>
      <c r="B25" s="256" t="s">
        <v>2411</v>
      </c>
      <c r="C25" s="258"/>
      <c r="D25" s="258"/>
      <c r="E25" s="263"/>
    </row>
    <row r="26" spans="1:5" s="237" customFormat="1" ht="38.1" customHeight="1">
      <c r="A26" s="257" t="s">
        <v>2412</v>
      </c>
      <c r="B26" s="256" t="s">
        <v>2405</v>
      </c>
      <c r="C26" s="258">
        <v>0</v>
      </c>
      <c r="D26" s="258">
        <v>230</v>
      </c>
      <c r="E26" s="259" t="str">
        <f t="shared" si="0"/>
        <v/>
      </c>
    </row>
    <row r="27" spans="1:5" ht="38.1" customHeight="1">
      <c r="A27" s="257" t="s">
        <v>2413</v>
      </c>
      <c r="B27" s="256" t="s">
        <v>2407</v>
      </c>
      <c r="C27" s="258">
        <v>1147</v>
      </c>
      <c r="D27" s="258">
        <v>2635</v>
      </c>
      <c r="E27" s="259">
        <f t="shared" si="0"/>
        <v>1.2969999999999999</v>
      </c>
    </row>
    <row r="28" spans="1:5" ht="38.1" customHeight="1">
      <c r="A28" s="257" t="s">
        <v>2414</v>
      </c>
      <c r="B28" s="256" t="s">
        <v>2415</v>
      </c>
      <c r="C28" s="258">
        <v>672</v>
      </c>
      <c r="D28" s="258">
        <v>625</v>
      </c>
      <c r="E28" s="259">
        <f t="shared" si="0"/>
        <v>-7.0000000000000007E-2</v>
      </c>
    </row>
    <row r="29" spans="1:5" s="240" customFormat="1" ht="38.1" customHeight="1">
      <c r="A29" s="257" t="s">
        <v>2416</v>
      </c>
      <c r="B29" s="256" t="s">
        <v>2417</v>
      </c>
      <c r="C29" s="258"/>
      <c r="D29" s="258"/>
      <c r="E29" s="263"/>
    </row>
    <row r="30" spans="1:5" s="237" customFormat="1" ht="38.1" customHeight="1">
      <c r="A30" s="257" t="s">
        <v>2418</v>
      </c>
      <c r="B30" s="256" t="s">
        <v>2407</v>
      </c>
      <c r="C30" s="258">
        <v>0</v>
      </c>
      <c r="D30" s="258">
        <v>0</v>
      </c>
      <c r="E30" s="259" t="str">
        <f t="shared" si="0"/>
        <v/>
      </c>
    </row>
    <row r="31" spans="1:5" s="237" customFormat="1" ht="38.1" customHeight="1">
      <c r="A31" s="257" t="s">
        <v>2419</v>
      </c>
      <c r="B31" s="256" t="s">
        <v>2420</v>
      </c>
      <c r="C31" s="258">
        <v>0</v>
      </c>
      <c r="D31" s="258">
        <v>110</v>
      </c>
      <c r="E31" s="259" t="str">
        <f t="shared" si="0"/>
        <v/>
      </c>
    </row>
    <row r="32" spans="1:5" ht="38.1" customHeight="1">
      <c r="A32" s="252" t="s">
        <v>83</v>
      </c>
      <c r="B32" s="253" t="s">
        <v>2421</v>
      </c>
      <c r="C32" s="262"/>
      <c r="D32" s="262"/>
      <c r="E32" s="263"/>
    </row>
    <row r="33" spans="1:5" ht="38.1" customHeight="1">
      <c r="A33" s="257" t="s">
        <v>2422</v>
      </c>
      <c r="B33" s="256" t="s">
        <v>2423</v>
      </c>
      <c r="C33" s="258"/>
      <c r="D33" s="258"/>
      <c r="E33" s="263"/>
    </row>
    <row r="34" spans="1:5" s="237" customFormat="1" ht="38.1" customHeight="1">
      <c r="A34" s="257">
        <v>2116001</v>
      </c>
      <c r="B34" s="256" t="s">
        <v>2424</v>
      </c>
      <c r="C34" s="258">
        <v>1780</v>
      </c>
      <c r="D34" s="258">
        <v>0</v>
      </c>
      <c r="E34" s="259">
        <f t="shared" si="0"/>
        <v>-1</v>
      </c>
    </row>
    <row r="35" spans="1:5" s="237" customFormat="1" ht="38.1" customHeight="1">
      <c r="A35" s="257">
        <v>2116002</v>
      </c>
      <c r="B35" s="256" t="s">
        <v>2425</v>
      </c>
      <c r="C35" s="258">
        <v>2091</v>
      </c>
      <c r="D35" s="258">
        <v>0</v>
      </c>
      <c r="E35" s="259">
        <f t="shared" si="0"/>
        <v>-1</v>
      </c>
    </row>
    <row r="36" spans="1:5" s="237" customFormat="1" ht="38.1" customHeight="1">
      <c r="A36" s="257">
        <v>2116003</v>
      </c>
      <c r="B36" s="256" t="s">
        <v>2426</v>
      </c>
      <c r="C36" s="258">
        <v>0</v>
      </c>
      <c r="D36" s="258">
        <v>0</v>
      </c>
      <c r="E36" s="259" t="str">
        <f t="shared" si="0"/>
        <v/>
      </c>
    </row>
    <row r="37" spans="1:5" s="240" customFormat="1" ht="38.1" customHeight="1">
      <c r="A37" s="257">
        <v>2116099</v>
      </c>
      <c r="B37" s="256" t="s">
        <v>2427</v>
      </c>
      <c r="C37" s="258">
        <v>0</v>
      </c>
      <c r="D37" s="258">
        <v>1550</v>
      </c>
      <c r="E37" s="259" t="str">
        <f t="shared" si="0"/>
        <v/>
      </c>
    </row>
    <row r="38" spans="1:5" s="237" customFormat="1" ht="38.1" customHeight="1">
      <c r="A38" s="257">
        <v>21161</v>
      </c>
      <c r="B38" s="256" t="s">
        <v>2428</v>
      </c>
      <c r="C38" s="258">
        <f>SUM(C39:C42)</f>
        <v>0</v>
      </c>
      <c r="D38" s="258">
        <f>SUM(D39:D42)</f>
        <v>0</v>
      </c>
      <c r="E38" s="263"/>
    </row>
    <row r="39" spans="1:5" ht="38.1" customHeight="1">
      <c r="A39" s="257">
        <v>2116101</v>
      </c>
      <c r="B39" s="256" t="s">
        <v>2429</v>
      </c>
      <c r="C39" s="258">
        <v>0</v>
      </c>
      <c r="D39" s="258">
        <v>0</v>
      </c>
      <c r="E39" s="259" t="str">
        <f t="shared" si="0"/>
        <v/>
      </c>
    </row>
    <row r="40" spans="1:5" ht="38.1" customHeight="1">
      <c r="A40" s="257">
        <v>2116102</v>
      </c>
      <c r="B40" s="256" t="s">
        <v>2430</v>
      </c>
      <c r="C40" s="258">
        <v>0</v>
      </c>
      <c r="D40" s="258">
        <v>0</v>
      </c>
      <c r="E40" s="259" t="str">
        <f t="shared" si="0"/>
        <v/>
      </c>
    </row>
    <row r="41" spans="1:5" ht="38.1" customHeight="1">
      <c r="A41" s="257">
        <v>2116103</v>
      </c>
      <c r="B41" s="256" t="s">
        <v>2431</v>
      </c>
      <c r="C41" s="258">
        <v>0</v>
      </c>
      <c r="D41" s="258">
        <v>0</v>
      </c>
      <c r="E41" s="259" t="str">
        <f t="shared" si="0"/>
        <v/>
      </c>
    </row>
    <row r="42" spans="1:5" ht="38.1" customHeight="1">
      <c r="A42" s="257">
        <v>2116104</v>
      </c>
      <c r="B42" s="256" t="s">
        <v>2432</v>
      </c>
      <c r="C42" s="258">
        <v>0</v>
      </c>
      <c r="D42" s="258">
        <v>0</v>
      </c>
      <c r="E42" s="259" t="str">
        <f t="shared" si="0"/>
        <v/>
      </c>
    </row>
    <row r="43" spans="1:5" ht="38.1" customHeight="1">
      <c r="A43" s="252" t="s">
        <v>85</v>
      </c>
      <c r="B43" s="253" t="s">
        <v>2433</v>
      </c>
      <c r="C43" s="262">
        <f>C44+C62</f>
        <v>32445</v>
      </c>
      <c r="D43" s="262"/>
      <c r="E43" s="263">
        <f t="shared" ref="E43:E44" si="1">(D43-C43)/C43</f>
        <v>-1</v>
      </c>
    </row>
    <row r="44" spans="1:5" ht="38.1" customHeight="1">
      <c r="A44" s="257" t="s">
        <v>2434</v>
      </c>
      <c r="B44" s="256" t="s">
        <v>2435</v>
      </c>
      <c r="C44" s="258">
        <v>32140</v>
      </c>
      <c r="D44" s="258"/>
      <c r="E44" s="263">
        <f t="shared" si="1"/>
        <v>-1</v>
      </c>
    </row>
    <row r="45" spans="1:5" ht="38.1" customHeight="1">
      <c r="A45" s="257" t="s">
        <v>2436</v>
      </c>
      <c r="B45" s="256" t="s">
        <v>2437</v>
      </c>
      <c r="C45" s="258">
        <v>4534219</v>
      </c>
      <c r="D45" s="258">
        <v>6069877</v>
      </c>
      <c r="E45" s="259">
        <f t="shared" si="0"/>
        <v>0.33900000000000002</v>
      </c>
    </row>
    <row r="46" spans="1:5" ht="38.1" customHeight="1">
      <c r="A46" s="257" t="s">
        <v>2438</v>
      </c>
      <c r="B46" s="256" t="s">
        <v>2439</v>
      </c>
      <c r="C46" s="258">
        <v>967413</v>
      </c>
      <c r="D46" s="258">
        <v>845239</v>
      </c>
      <c r="E46" s="259">
        <f t="shared" si="0"/>
        <v>-0.126</v>
      </c>
    </row>
    <row r="47" spans="1:5" ht="38.1" customHeight="1">
      <c r="A47" s="257" t="s">
        <v>2440</v>
      </c>
      <c r="B47" s="256" t="s">
        <v>2441</v>
      </c>
      <c r="C47" s="258">
        <v>1410308</v>
      </c>
      <c r="D47" s="258">
        <v>1241123</v>
      </c>
      <c r="E47" s="259">
        <f t="shared" si="0"/>
        <v>-0.12</v>
      </c>
    </row>
    <row r="48" spans="1:5" ht="38.1" customHeight="1">
      <c r="A48" s="257" t="s">
        <v>2442</v>
      </c>
      <c r="B48" s="256" t="s">
        <v>2443</v>
      </c>
      <c r="C48" s="258">
        <v>181676</v>
      </c>
      <c r="D48" s="258">
        <v>103015</v>
      </c>
      <c r="E48" s="259">
        <f t="shared" si="0"/>
        <v>-0.433</v>
      </c>
    </row>
    <row r="49" spans="1:5" ht="38.1" customHeight="1">
      <c r="A49" s="257" t="s">
        <v>2444</v>
      </c>
      <c r="B49" s="256" t="s">
        <v>2445</v>
      </c>
      <c r="C49" s="258">
        <v>86494</v>
      </c>
      <c r="D49" s="258">
        <v>73133</v>
      </c>
      <c r="E49" s="259">
        <f t="shared" si="0"/>
        <v>-0.154</v>
      </c>
    </row>
    <row r="50" spans="1:5" ht="38.1" customHeight="1">
      <c r="A50" s="257" t="s">
        <v>2446</v>
      </c>
      <c r="B50" s="256" t="s">
        <v>2447</v>
      </c>
      <c r="C50" s="258">
        <v>78171</v>
      </c>
      <c r="D50" s="258">
        <v>50354</v>
      </c>
      <c r="E50" s="259">
        <f t="shared" si="0"/>
        <v>-0.35599999999999998</v>
      </c>
    </row>
    <row r="51" spans="1:5" ht="38.1" customHeight="1">
      <c r="A51" s="257" t="s">
        <v>2448</v>
      </c>
      <c r="B51" s="256" t="s">
        <v>2449</v>
      </c>
      <c r="C51" s="258">
        <v>8905</v>
      </c>
      <c r="D51" s="258">
        <v>29284</v>
      </c>
      <c r="E51" s="259">
        <f t="shared" si="0"/>
        <v>2.2879999999999998</v>
      </c>
    </row>
    <row r="52" spans="1:5" ht="38.1" customHeight="1">
      <c r="A52" s="257" t="s">
        <v>2450</v>
      </c>
      <c r="B52" s="256" t="s">
        <v>2451</v>
      </c>
      <c r="C52" s="258">
        <v>14041</v>
      </c>
      <c r="D52" s="258">
        <v>0</v>
      </c>
      <c r="E52" s="259">
        <f t="shared" si="0"/>
        <v>-1</v>
      </c>
    </row>
    <row r="53" spans="1:5" ht="38.1" customHeight="1">
      <c r="A53" s="257" t="s">
        <v>2452</v>
      </c>
      <c r="B53" s="256" t="s">
        <v>2453</v>
      </c>
      <c r="C53" s="258">
        <v>64176</v>
      </c>
      <c r="D53" s="258">
        <v>114157</v>
      </c>
      <c r="E53" s="259">
        <f t="shared" si="0"/>
        <v>0.77900000000000003</v>
      </c>
    </row>
    <row r="54" spans="1:5" ht="38.1" customHeight="1">
      <c r="A54" s="257" t="s">
        <v>2454</v>
      </c>
      <c r="B54" s="256" t="s">
        <v>2455</v>
      </c>
      <c r="C54" s="258">
        <v>39036</v>
      </c>
      <c r="D54" s="258">
        <v>28088</v>
      </c>
      <c r="E54" s="259">
        <f t="shared" si="0"/>
        <v>-0.28000000000000003</v>
      </c>
    </row>
    <row r="55" spans="1:5" ht="38.1" customHeight="1">
      <c r="A55" s="257" t="s">
        <v>2456</v>
      </c>
      <c r="B55" s="256" t="s">
        <v>2457</v>
      </c>
      <c r="C55" s="258">
        <v>0</v>
      </c>
      <c r="D55" s="258">
        <v>1861</v>
      </c>
      <c r="E55" s="259" t="str">
        <f t="shared" si="0"/>
        <v/>
      </c>
    </row>
    <row r="56" spans="1:5" ht="38.1" customHeight="1">
      <c r="A56" s="257" t="s">
        <v>2458</v>
      </c>
      <c r="B56" s="256" t="s">
        <v>2459</v>
      </c>
      <c r="C56" s="258">
        <v>3506607</v>
      </c>
      <c r="D56" s="258">
        <v>2264411</v>
      </c>
      <c r="E56" s="259">
        <f t="shared" si="0"/>
        <v>-0.35399999999999998</v>
      </c>
    </row>
    <row r="57" spans="1:5" ht="38.1" customHeight="1">
      <c r="A57" s="257" t="s">
        <v>2460</v>
      </c>
      <c r="B57" s="256" t="s">
        <v>2461</v>
      </c>
      <c r="C57" s="258"/>
      <c r="D57" s="258"/>
      <c r="E57" s="263"/>
    </row>
    <row r="58" spans="1:5" ht="38.1" customHeight="1">
      <c r="A58" s="257" t="s">
        <v>2462</v>
      </c>
      <c r="B58" s="256" t="s">
        <v>2437</v>
      </c>
      <c r="C58" s="258">
        <v>6503</v>
      </c>
      <c r="D58" s="258">
        <v>33627</v>
      </c>
      <c r="E58" s="259">
        <f t="shared" si="0"/>
        <v>4.1710000000000003</v>
      </c>
    </row>
    <row r="59" spans="1:5" ht="38.1" customHeight="1">
      <c r="A59" s="257" t="s">
        <v>2463</v>
      </c>
      <c r="B59" s="256" t="s">
        <v>2439</v>
      </c>
      <c r="C59" s="258">
        <v>2041</v>
      </c>
      <c r="D59" s="258">
        <v>1763</v>
      </c>
      <c r="E59" s="259">
        <f t="shared" si="0"/>
        <v>-0.13600000000000001</v>
      </c>
    </row>
    <row r="60" spans="1:5" ht="38.1" customHeight="1">
      <c r="A60" s="257" t="s">
        <v>2464</v>
      </c>
      <c r="B60" s="256" t="s">
        <v>2465</v>
      </c>
      <c r="C60" s="258">
        <v>8882</v>
      </c>
      <c r="D60" s="258">
        <v>2967</v>
      </c>
      <c r="E60" s="259">
        <f t="shared" si="0"/>
        <v>-0.66600000000000004</v>
      </c>
    </row>
    <row r="61" spans="1:5" ht="38.1" customHeight="1">
      <c r="A61" s="257" t="s">
        <v>2466</v>
      </c>
      <c r="B61" s="256" t="s">
        <v>2467</v>
      </c>
      <c r="C61" s="258"/>
      <c r="D61" s="258"/>
      <c r="E61" s="263"/>
    </row>
    <row r="62" spans="1:5" ht="38.1" customHeight="1">
      <c r="A62" s="257" t="s">
        <v>2468</v>
      </c>
      <c r="B62" s="256" t="s">
        <v>2469</v>
      </c>
      <c r="C62" s="258">
        <v>305</v>
      </c>
      <c r="D62" s="258"/>
      <c r="E62" s="263">
        <f t="shared" ref="E62" si="2">(D62-C62)/C62</f>
        <v>-1</v>
      </c>
    </row>
    <row r="63" spans="1:5" ht="38.1" customHeight="1">
      <c r="A63" s="257" t="s">
        <v>2470</v>
      </c>
      <c r="B63" s="256" t="s">
        <v>2471</v>
      </c>
      <c r="C63" s="258">
        <v>86278</v>
      </c>
      <c r="D63" s="258">
        <v>112130</v>
      </c>
      <c r="E63" s="259">
        <f t="shared" si="0"/>
        <v>0.3</v>
      </c>
    </row>
    <row r="64" spans="1:5" ht="38.1" customHeight="1">
      <c r="A64" s="257" t="s">
        <v>2472</v>
      </c>
      <c r="B64" s="256" t="s">
        <v>2473</v>
      </c>
      <c r="C64" s="258">
        <v>20424</v>
      </c>
      <c r="D64" s="258">
        <v>19853</v>
      </c>
      <c r="E64" s="259">
        <f t="shared" si="0"/>
        <v>-2.8000000000000001E-2</v>
      </c>
    </row>
    <row r="65" spans="1:5" ht="38.1" customHeight="1">
      <c r="A65" s="257" t="s">
        <v>2474</v>
      </c>
      <c r="B65" s="256" t="s">
        <v>2475</v>
      </c>
      <c r="C65" s="258">
        <v>23498</v>
      </c>
      <c r="D65" s="258">
        <v>23268</v>
      </c>
      <c r="E65" s="259">
        <f t="shared" si="0"/>
        <v>-0.01</v>
      </c>
    </row>
    <row r="66" spans="1:5" ht="38.1" customHeight="1">
      <c r="A66" s="257" t="s">
        <v>2476</v>
      </c>
      <c r="B66" s="256" t="s">
        <v>2477</v>
      </c>
      <c r="C66" s="258">
        <v>2572</v>
      </c>
      <c r="D66" s="258">
        <v>100</v>
      </c>
      <c r="E66" s="259">
        <f t="shared" si="0"/>
        <v>-0.96099999999999997</v>
      </c>
    </row>
    <row r="67" spans="1:5" ht="38.1" customHeight="1">
      <c r="A67" s="257" t="s">
        <v>2478</v>
      </c>
      <c r="B67" s="256" t="s">
        <v>2479</v>
      </c>
      <c r="C67" s="258">
        <v>183182</v>
      </c>
      <c r="D67" s="258">
        <v>95122</v>
      </c>
      <c r="E67" s="259">
        <f t="shared" si="0"/>
        <v>-0.48099999999999998</v>
      </c>
    </row>
    <row r="68" spans="1:5" ht="38.1" customHeight="1">
      <c r="A68" s="257" t="s">
        <v>2480</v>
      </c>
      <c r="B68" s="256" t="s">
        <v>2481</v>
      </c>
      <c r="C68" s="258"/>
      <c r="D68" s="258"/>
      <c r="E68" s="263"/>
    </row>
    <row r="69" spans="1:5" ht="38.1" customHeight="1">
      <c r="A69" s="257" t="s">
        <v>2482</v>
      </c>
      <c r="B69" s="256" t="s">
        <v>2483</v>
      </c>
      <c r="C69" s="258">
        <v>86232</v>
      </c>
      <c r="D69" s="258">
        <v>31617</v>
      </c>
      <c r="E69" s="259">
        <f t="shared" ref="E69:E131" si="3">IF(C69&gt;0,D69/C69-1,IF(C69&lt;0,-(D69/C69-1),""))</f>
        <v>-0.63300000000000001</v>
      </c>
    </row>
    <row r="70" spans="1:5" ht="38.1" customHeight="1">
      <c r="A70" s="257" t="s">
        <v>2484</v>
      </c>
      <c r="B70" s="256" t="s">
        <v>2485</v>
      </c>
      <c r="C70" s="258">
        <v>831</v>
      </c>
      <c r="D70" s="258">
        <v>767</v>
      </c>
      <c r="E70" s="259">
        <f t="shared" si="3"/>
        <v>-7.6999999999999999E-2</v>
      </c>
    </row>
    <row r="71" spans="1:5" ht="38.1" customHeight="1">
      <c r="A71" s="257" t="s">
        <v>2486</v>
      </c>
      <c r="B71" s="256" t="s">
        <v>2487</v>
      </c>
      <c r="C71" s="258">
        <v>11295</v>
      </c>
      <c r="D71" s="258">
        <v>7842</v>
      </c>
      <c r="E71" s="259">
        <f t="shared" si="3"/>
        <v>-0.30599999999999999</v>
      </c>
    </row>
    <row r="72" spans="1:5" ht="38.1" customHeight="1">
      <c r="A72" s="257" t="s">
        <v>2488</v>
      </c>
      <c r="B72" s="256" t="s">
        <v>2489</v>
      </c>
      <c r="C72" s="258"/>
      <c r="D72" s="258"/>
      <c r="E72" s="263"/>
    </row>
    <row r="73" spans="1:5" ht="38.1" customHeight="1">
      <c r="A73" s="257" t="s">
        <v>2490</v>
      </c>
      <c r="B73" s="256" t="s">
        <v>2437</v>
      </c>
      <c r="C73" s="258">
        <v>0</v>
      </c>
      <c r="D73" s="258">
        <v>5500</v>
      </c>
      <c r="E73" s="259" t="str">
        <f t="shared" si="3"/>
        <v/>
      </c>
    </row>
    <row r="74" spans="1:5" ht="38.1" customHeight="1">
      <c r="A74" s="257" t="s">
        <v>2491</v>
      </c>
      <c r="B74" s="256" t="s">
        <v>2439</v>
      </c>
      <c r="C74" s="258">
        <v>400</v>
      </c>
      <c r="D74" s="258">
        <v>5000</v>
      </c>
      <c r="E74" s="259">
        <f t="shared" si="3"/>
        <v>11.5</v>
      </c>
    </row>
    <row r="75" spans="1:5" ht="38.1" customHeight="1">
      <c r="A75" s="257" t="s">
        <v>2492</v>
      </c>
      <c r="B75" s="256" t="s">
        <v>2493</v>
      </c>
      <c r="C75" s="258">
        <v>0</v>
      </c>
      <c r="D75" s="258">
        <v>688</v>
      </c>
      <c r="E75" s="259" t="str">
        <f t="shared" si="3"/>
        <v/>
      </c>
    </row>
    <row r="76" spans="1:5" ht="38.1" customHeight="1">
      <c r="A76" s="257" t="s">
        <v>2494</v>
      </c>
      <c r="B76" s="256" t="s">
        <v>2495</v>
      </c>
      <c r="C76" s="258"/>
      <c r="D76" s="258"/>
      <c r="E76" s="263"/>
    </row>
    <row r="77" spans="1:5" ht="38.1" customHeight="1">
      <c r="A77" s="257" t="s">
        <v>2496</v>
      </c>
      <c r="B77" s="256" t="s">
        <v>2437</v>
      </c>
      <c r="C77" s="258">
        <v>231128</v>
      </c>
      <c r="D77" s="258">
        <v>0</v>
      </c>
      <c r="E77" s="259">
        <f t="shared" si="3"/>
        <v>-1</v>
      </c>
    </row>
    <row r="78" spans="1:5" ht="38.1" customHeight="1">
      <c r="A78" s="257" t="s">
        <v>2497</v>
      </c>
      <c r="B78" s="256" t="s">
        <v>2439</v>
      </c>
      <c r="C78" s="258">
        <v>140099</v>
      </c>
      <c r="D78" s="258">
        <v>0</v>
      </c>
      <c r="E78" s="259">
        <f t="shared" si="3"/>
        <v>-1</v>
      </c>
    </row>
    <row r="79" spans="1:5" s="237" customFormat="1" ht="38.1" customHeight="1">
      <c r="A79" s="257" t="s">
        <v>2498</v>
      </c>
      <c r="B79" s="256" t="s">
        <v>2499</v>
      </c>
      <c r="C79" s="258">
        <v>581773</v>
      </c>
      <c r="D79" s="258">
        <v>15876</v>
      </c>
      <c r="E79" s="259">
        <f t="shared" si="3"/>
        <v>-0.97299999999999998</v>
      </c>
    </row>
    <row r="80" spans="1:5" s="237" customFormat="1" ht="38.1" customHeight="1">
      <c r="A80" s="257" t="s">
        <v>2500</v>
      </c>
      <c r="B80" s="256" t="s">
        <v>2501</v>
      </c>
      <c r="C80" s="258"/>
      <c r="D80" s="258"/>
      <c r="E80" s="263"/>
    </row>
    <row r="81" spans="1:5" s="237" customFormat="1" ht="38.1" customHeight="1">
      <c r="A81" s="257" t="s">
        <v>2502</v>
      </c>
      <c r="B81" s="256" t="s">
        <v>2471</v>
      </c>
      <c r="C81" s="258">
        <v>8000</v>
      </c>
      <c r="D81" s="258">
        <v>90000</v>
      </c>
      <c r="E81" s="259">
        <f t="shared" si="3"/>
        <v>10.25</v>
      </c>
    </row>
    <row r="82" spans="1:5" s="237" customFormat="1" ht="38.1" customHeight="1">
      <c r="A82" s="257" t="s">
        <v>2503</v>
      </c>
      <c r="B82" s="256" t="s">
        <v>2473</v>
      </c>
      <c r="C82" s="258">
        <v>50</v>
      </c>
      <c r="D82" s="258">
        <v>1</v>
      </c>
      <c r="E82" s="259">
        <f t="shared" si="3"/>
        <v>-0.98</v>
      </c>
    </row>
    <row r="83" spans="1:5" s="237" customFormat="1" ht="38.1" customHeight="1">
      <c r="A83" s="257" t="s">
        <v>2504</v>
      </c>
      <c r="B83" s="256" t="s">
        <v>2475</v>
      </c>
      <c r="C83" s="258">
        <v>0</v>
      </c>
      <c r="D83" s="258">
        <v>0</v>
      </c>
      <c r="E83" s="259" t="str">
        <f t="shared" si="3"/>
        <v/>
      </c>
    </row>
    <row r="84" spans="1:5" s="237" customFormat="1" ht="38.1" customHeight="1">
      <c r="A84" s="257" t="s">
        <v>2505</v>
      </c>
      <c r="B84" s="256" t="s">
        <v>2477</v>
      </c>
      <c r="C84" s="258">
        <v>0</v>
      </c>
      <c r="D84" s="258">
        <v>0</v>
      </c>
      <c r="E84" s="259" t="str">
        <f t="shared" si="3"/>
        <v/>
      </c>
    </row>
    <row r="85" spans="1:5" s="237" customFormat="1" ht="38.1" customHeight="1">
      <c r="A85" s="257" t="s">
        <v>2506</v>
      </c>
      <c r="B85" s="256" t="s">
        <v>2507</v>
      </c>
      <c r="C85" s="258">
        <v>14000</v>
      </c>
      <c r="D85" s="258">
        <v>6307</v>
      </c>
      <c r="E85" s="259">
        <f t="shared" si="3"/>
        <v>-0.55000000000000004</v>
      </c>
    </row>
    <row r="86" spans="1:5" s="237" customFormat="1" ht="38.1" customHeight="1">
      <c r="A86" s="257" t="s">
        <v>2508</v>
      </c>
      <c r="B86" s="256" t="s">
        <v>2509</v>
      </c>
      <c r="C86" s="258"/>
      <c r="D86" s="258"/>
      <c r="E86" s="263"/>
    </row>
    <row r="87" spans="1:5" s="237" customFormat="1" ht="38.1" customHeight="1">
      <c r="A87" s="257" t="s">
        <v>2510</v>
      </c>
      <c r="B87" s="256" t="s">
        <v>2483</v>
      </c>
      <c r="C87" s="258">
        <v>0</v>
      </c>
      <c r="D87" s="258">
        <v>338</v>
      </c>
      <c r="E87" s="259" t="str">
        <f t="shared" si="3"/>
        <v/>
      </c>
    </row>
    <row r="88" spans="1:5" s="237" customFormat="1" ht="38.1" customHeight="1">
      <c r="A88" s="257" t="s">
        <v>2511</v>
      </c>
      <c r="B88" s="256" t="s">
        <v>2512</v>
      </c>
      <c r="C88" s="258">
        <v>0</v>
      </c>
      <c r="D88" s="258">
        <v>450</v>
      </c>
      <c r="E88" s="259" t="str">
        <f t="shared" si="3"/>
        <v/>
      </c>
    </row>
    <row r="89" spans="1:5" s="237" customFormat="1" ht="38.1" customHeight="1">
      <c r="A89" s="257" t="s">
        <v>2513</v>
      </c>
      <c r="B89" s="256" t="s">
        <v>2514</v>
      </c>
      <c r="C89" s="258"/>
      <c r="D89" s="258"/>
      <c r="E89" s="263"/>
    </row>
    <row r="90" spans="1:5" s="237" customFormat="1" ht="38.1" customHeight="1">
      <c r="A90" s="257" t="s">
        <v>2515</v>
      </c>
      <c r="B90" s="256" t="s">
        <v>2437</v>
      </c>
      <c r="C90" s="258">
        <v>0</v>
      </c>
      <c r="D90" s="258">
        <v>1500</v>
      </c>
      <c r="E90" s="259" t="str">
        <f t="shared" si="3"/>
        <v/>
      </c>
    </row>
    <row r="91" spans="1:5" s="237" customFormat="1" ht="38.1" customHeight="1">
      <c r="A91" s="257" t="s">
        <v>2516</v>
      </c>
      <c r="B91" s="256" t="s">
        <v>2439</v>
      </c>
      <c r="C91" s="258">
        <v>0</v>
      </c>
      <c r="D91" s="258">
        <v>0</v>
      </c>
      <c r="E91" s="259" t="str">
        <f t="shared" si="3"/>
        <v/>
      </c>
    </row>
    <row r="92" spans="1:5" s="237" customFormat="1" ht="38.1" customHeight="1">
      <c r="A92" s="257" t="s">
        <v>2517</v>
      </c>
      <c r="B92" s="256" t="s">
        <v>2441</v>
      </c>
      <c r="C92" s="258">
        <v>0</v>
      </c>
      <c r="D92" s="258">
        <v>12000</v>
      </c>
      <c r="E92" s="259" t="str">
        <f t="shared" si="3"/>
        <v/>
      </c>
    </row>
    <row r="93" spans="1:5" s="237" customFormat="1" ht="38.1" customHeight="1">
      <c r="A93" s="257" t="s">
        <v>2518</v>
      </c>
      <c r="B93" s="256" t="s">
        <v>2443</v>
      </c>
      <c r="C93" s="258">
        <v>0</v>
      </c>
      <c r="D93" s="258">
        <v>0</v>
      </c>
      <c r="E93" s="259" t="str">
        <f t="shared" si="3"/>
        <v/>
      </c>
    </row>
    <row r="94" spans="1:5" ht="38.1" customHeight="1">
      <c r="A94" s="257" t="s">
        <v>2519</v>
      </c>
      <c r="B94" s="256" t="s">
        <v>2449</v>
      </c>
      <c r="C94" s="258">
        <v>0</v>
      </c>
      <c r="D94" s="258">
        <v>0</v>
      </c>
      <c r="E94" s="259" t="str">
        <f t="shared" si="3"/>
        <v/>
      </c>
    </row>
    <row r="95" spans="1:5" ht="38.1" customHeight="1">
      <c r="A95" s="257" t="s">
        <v>2520</v>
      </c>
      <c r="B95" s="256" t="s">
        <v>2453</v>
      </c>
      <c r="C95" s="258">
        <v>0</v>
      </c>
      <c r="D95" s="258">
        <v>0</v>
      </c>
      <c r="E95" s="259" t="str">
        <f t="shared" si="3"/>
        <v/>
      </c>
    </row>
    <row r="96" spans="1:5" ht="38.1" customHeight="1">
      <c r="A96" s="257" t="s">
        <v>2521</v>
      </c>
      <c r="B96" s="256" t="s">
        <v>2455</v>
      </c>
      <c r="C96" s="258">
        <v>0</v>
      </c>
      <c r="D96" s="258">
        <v>0</v>
      </c>
      <c r="E96" s="259" t="str">
        <f t="shared" si="3"/>
        <v/>
      </c>
    </row>
    <row r="97" spans="1:5" s="237" customFormat="1" ht="38.1" customHeight="1">
      <c r="A97" s="257" t="s">
        <v>2522</v>
      </c>
      <c r="B97" s="256" t="s">
        <v>2523</v>
      </c>
      <c r="C97" s="258">
        <v>0</v>
      </c>
      <c r="D97" s="258">
        <v>6000</v>
      </c>
      <c r="E97" s="259" t="str">
        <f t="shared" si="3"/>
        <v/>
      </c>
    </row>
    <row r="98" spans="1:5" s="237" customFormat="1" ht="38.1" customHeight="1">
      <c r="A98" s="252" t="s">
        <v>87</v>
      </c>
      <c r="B98" s="253" t="s">
        <v>2524</v>
      </c>
      <c r="C98" s="262">
        <f>C99</f>
        <v>540</v>
      </c>
      <c r="D98" s="262"/>
      <c r="E98" s="263">
        <f t="shared" ref="E98:E99" si="4">(D98-C98)/C98</f>
        <v>-1</v>
      </c>
    </row>
    <row r="99" spans="1:5" ht="38.1" customHeight="1">
      <c r="A99" s="257" t="s">
        <v>2525</v>
      </c>
      <c r="B99" s="256" t="s">
        <v>2526</v>
      </c>
      <c r="C99" s="258">
        <v>540</v>
      </c>
      <c r="D99" s="258"/>
      <c r="E99" s="263">
        <f t="shared" si="4"/>
        <v>-1</v>
      </c>
    </row>
    <row r="100" spans="1:5" s="237" customFormat="1" ht="38.1" customHeight="1">
      <c r="A100" s="257" t="s">
        <v>2527</v>
      </c>
      <c r="B100" s="256" t="s">
        <v>2407</v>
      </c>
      <c r="C100" s="258">
        <v>45129</v>
      </c>
      <c r="D100" s="258">
        <v>55069</v>
      </c>
      <c r="E100" s="259">
        <f t="shared" si="3"/>
        <v>0.22</v>
      </c>
    </row>
    <row r="101" spans="1:5" s="237" customFormat="1" ht="38.1" customHeight="1">
      <c r="A101" s="257" t="s">
        <v>2528</v>
      </c>
      <c r="B101" s="256" t="s">
        <v>2529</v>
      </c>
      <c r="C101" s="258">
        <v>771</v>
      </c>
      <c r="D101" s="258">
        <v>0</v>
      </c>
      <c r="E101" s="259">
        <f t="shared" si="3"/>
        <v>-1</v>
      </c>
    </row>
    <row r="102" spans="1:5" s="237" customFormat="1" ht="38.1" customHeight="1">
      <c r="A102" s="257" t="s">
        <v>2530</v>
      </c>
      <c r="B102" s="256" t="s">
        <v>2531</v>
      </c>
      <c r="C102" s="258">
        <v>0</v>
      </c>
      <c r="D102" s="258">
        <v>0</v>
      </c>
      <c r="E102" s="259" t="str">
        <f t="shared" si="3"/>
        <v/>
      </c>
    </row>
    <row r="103" spans="1:5" s="237" customFormat="1" ht="38.1" customHeight="1">
      <c r="A103" s="257" t="s">
        <v>2532</v>
      </c>
      <c r="B103" s="256" t="s">
        <v>2533</v>
      </c>
      <c r="C103" s="258">
        <v>46461</v>
      </c>
      <c r="D103" s="258">
        <v>44201</v>
      </c>
      <c r="E103" s="259">
        <f t="shared" si="3"/>
        <v>-4.9000000000000002E-2</v>
      </c>
    </row>
    <row r="104" spans="1:5" s="237" customFormat="1" ht="38.1" customHeight="1">
      <c r="A104" s="257" t="s">
        <v>2534</v>
      </c>
      <c r="B104" s="256" t="s">
        <v>2535</v>
      </c>
      <c r="C104" s="258">
        <f>SUM(C105:C108)</f>
        <v>0</v>
      </c>
      <c r="D104" s="258">
        <f>SUM(D105:D108)</f>
        <v>0</v>
      </c>
      <c r="E104" s="263"/>
    </row>
    <row r="105" spans="1:5" ht="38.1" customHeight="1">
      <c r="A105" s="257" t="s">
        <v>2536</v>
      </c>
      <c r="B105" s="256" t="s">
        <v>2407</v>
      </c>
      <c r="C105" s="258">
        <v>0</v>
      </c>
      <c r="D105" s="258">
        <v>0</v>
      </c>
      <c r="E105" s="259" t="str">
        <f t="shared" si="3"/>
        <v/>
      </c>
    </row>
    <row r="106" spans="1:5" s="237" customFormat="1" ht="38.1" customHeight="1">
      <c r="A106" s="257" t="s">
        <v>2537</v>
      </c>
      <c r="B106" s="256" t="s">
        <v>2529</v>
      </c>
      <c r="C106" s="258">
        <v>0</v>
      </c>
      <c r="D106" s="258">
        <v>0</v>
      </c>
      <c r="E106" s="259" t="str">
        <f t="shared" si="3"/>
        <v/>
      </c>
    </row>
    <row r="107" spans="1:5" s="237" customFormat="1" ht="38.1" customHeight="1">
      <c r="A107" s="257" t="s">
        <v>2538</v>
      </c>
      <c r="B107" s="256" t="s">
        <v>2539</v>
      </c>
      <c r="C107" s="258">
        <v>0</v>
      </c>
      <c r="D107" s="258">
        <v>0</v>
      </c>
      <c r="E107" s="259" t="str">
        <f t="shared" si="3"/>
        <v/>
      </c>
    </row>
    <row r="108" spans="1:5" s="237" customFormat="1" ht="38.1" customHeight="1">
      <c r="A108" s="257" t="s">
        <v>2540</v>
      </c>
      <c r="B108" s="256" t="s">
        <v>2541</v>
      </c>
      <c r="C108" s="258">
        <v>0</v>
      </c>
      <c r="D108" s="258">
        <v>0</v>
      </c>
      <c r="E108" s="259" t="str">
        <f t="shared" si="3"/>
        <v/>
      </c>
    </row>
    <row r="109" spans="1:5" ht="38.1" customHeight="1">
      <c r="A109" s="257" t="s">
        <v>2542</v>
      </c>
      <c r="B109" s="256" t="s">
        <v>2543</v>
      </c>
      <c r="C109" s="258"/>
      <c r="D109" s="258"/>
      <c r="E109" s="263"/>
    </row>
    <row r="110" spans="1:5" s="237" customFormat="1" ht="38.1" customHeight="1">
      <c r="A110" s="257" t="s">
        <v>2544</v>
      </c>
      <c r="B110" s="256" t="s">
        <v>2545</v>
      </c>
      <c r="C110" s="258">
        <v>0</v>
      </c>
      <c r="D110" s="258">
        <v>0</v>
      </c>
      <c r="E110" s="259" t="str">
        <f t="shared" si="3"/>
        <v/>
      </c>
    </row>
    <row r="111" spans="1:5" s="237" customFormat="1" ht="38.1" customHeight="1">
      <c r="A111" s="257" t="s">
        <v>2546</v>
      </c>
      <c r="B111" s="256" t="s">
        <v>2547</v>
      </c>
      <c r="C111" s="258">
        <v>0</v>
      </c>
      <c r="D111" s="258">
        <v>0</v>
      </c>
      <c r="E111" s="259" t="str">
        <f t="shared" si="3"/>
        <v/>
      </c>
    </row>
    <row r="112" spans="1:5" s="237" customFormat="1" ht="38.1" customHeight="1">
      <c r="A112" s="257" t="s">
        <v>2548</v>
      </c>
      <c r="B112" s="256" t="s">
        <v>2549</v>
      </c>
      <c r="C112" s="258">
        <v>0</v>
      </c>
      <c r="D112" s="258">
        <v>0</v>
      </c>
      <c r="E112" s="259" t="str">
        <f t="shared" si="3"/>
        <v/>
      </c>
    </row>
    <row r="113" spans="1:5" ht="38.1" customHeight="1">
      <c r="A113" s="257" t="s">
        <v>2550</v>
      </c>
      <c r="B113" s="256" t="s">
        <v>2551</v>
      </c>
      <c r="C113" s="258">
        <v>217651</v>
      </c>
      <c r="D113" s="258">
        <v>274601</v>
      </c>
      <c r="E113" s="259">
        <f t="shared" si="3"/>
        <v>0.26200000000000001</v>
      </c>
    </row>
    <row r="114" spans="1:5" s="237" customFormat="1" ht="38.1" customHeight="1">
      <c r="A114" s="265">
        <v>21370</v>
      </c>
      <c r="B114" s="256" t="s">
        <v>2552</v>
      </c>
      <c r="C114" s="258"/>
      <c r="D114" s="258"/>
      <c r="E114" s="263"/>
    </row>
    <row r="115" spans="1:5" s="237" customFormat="1" ht="38.1" customHeight="1">
      <c r="A115" s="265">
        <v>2137001</v>
      </c>
      <c r="B115" s="256" t="s">
        <v>2407</v>
      </c>
      <c r="C115" s="258">
        <v>0</v>
      </c>
      <c r="D115" s="258">
        <v>0</v>
      </c>
      <c r="E115" s="259" t="str">
        <f t="shared" si="3"/>
        <v/>
      </c>
    </row>
    <row r="116" spans="1:5" ht="38.1" customHeight="1">
      <c r="A116" s="265">
        <v>2137099</v>
      </c>
      <c r="B116" s="256" t="s">
        <v>2553</v>
      </c>
      <c r="C116" s="258">
        <v>20000</v>
      </c>
      <c r="D116" s="258">
        <v>0</v>
      </c>
      <c r="E116" s="259">
        <f t="shared" si="3"/>
        <v>-1</v>
      </c>
    </row>
    <row r="117" spans="1:5" s="237" customFormat="1" ht="38.1" customHeight="1">
      <c r="A117" s="265">
        <v>21371</v>
      </c>
      <c r="B117" s="256" t="s">
        <v>2554</v>
      </c>
      <c r="C117" s="258">
        <f>SUM(C118:C121)</f>
        <v>0</v>
      </c>
      <c r="D117" s="258">
        <f>SUM(D118:D121)</f>
        <v>0</v>
      </c>
      <c r="E117" s="263"/>
    </row>
    <row r="118" spans="1:5" ht="38.1" customHeight="1">
      <c r="A118" s="265">
        <v>2137101</v>
      </c>
      <c r="B118" s="256" t="s">
        <v>2545</v>
      </c>
      <c r="C118" s="258">
        <v>0</v>
      </c>
      <c r="D118" s="258">
        <v>0</v>
      </c>
      <c r="E118" s="259" t="str">
        <f t="shared" si="3"/>
        <v/>
      </c>
    </row>
    <row r="119" spans="1:5" s="237" customFormat="1" ht="38.1" customHeight="1">
      <c r="A119" s="265">
        <v>2137102</v>
      </c>
      <c r="B119" s="256" t="s">
        <v>2555</v>
      </c>
      <c r="C119" s="258">
        <v>0</v>
      </c>
      <c r="D119" s="258">
        <v>0</v>
      </c>
      <c r="E119" s="259" t="str">
        <f t="shared" si="3"/>
        <v/>
      </c>
    </row>
    <row r="120" spans="1:5" s="237" customFormat="1" ht="38.1" customHeight="1">
      <c r="A120" s="265">
        <v>2137103</v>
      </c>
      <c r="B120" s="256" t="s">
        <v>2549</v>
      </c>
      <c r="C120" s="258">
        <v>0</v>
      </c>
      <c r="D120" s="258">
        <v>0</v>
      </c>
      <c r="E120" s="259" t="str">
        <f t="shared" si="3"/>
        <v/>
      </c>
    </row>
    <row r="121" spans="1:5" s="237" customFormat="1" ht="38.1" customHeight="1">
      <c r="A121" s="265">
        <v>2137199</v>
      </c>
      <c r="B121" s="256" t="s">
        <v>2556</v>
      </c>
      <c r="C121" s="258">
        <v>0</v>
      </c>
      <c r="D121" s="258">
        <v>0</v>
      </c>
      <c r="E121" s="259" t="str">
        <f t="shared" si="3"/>
        <v/>
      </c>
    </row>
    <row r="122" spans="1:5" s="237" customFormat="1" ht="38.1" customHeight="1">
      <c r="A122" s="252" t="s">
        <v>89</v>
      </c>
      <c r="B122" s="253" t="s">
        <v>2557</v>
      </c>
      <c r="C122" s="262"/>
      <c r="D122" s="262"/>
      <c r="E122" s="263"/>
    </row>
    <row r="123" spans="1:5" s="237" customFormat="1" ht="38.1" customHeight="1">
      <c r="A123" s="257" t="s">
        <v>2558</v>
      </c>
      <c r="B123" s="256" t="s">
        <v>2559</v>
      </c>
      <c r="C123" s="258">
        <f>SUM(C124:C127)</f>
        <v>0</v>
      </c>
      <c r="D123" s="258">
        <f>SUM(D124:D127)</f>
        <v>0</v>
      </c>
      <c r="E123" s="263"/>
    </row>
    <row r="124" spans="1:5" ht="38.1" customHeight="1">
      <c r="A124" s="257" t="s">
        <v>2560</v>
      </c>
      <c r="B124" s="256" t="s">
        <v>2561</v>
      </c>
      <c r="C124" s="258">
        <v>0</v>
      </c>
      <c r="D124" s="258">
        <v>0</v>
      </c>
      <c r="E124" s="259" t="str">
        <f t="shared" si="3"/>
        <v/>
      </c>
    </row>
    <row r="125" spans="1:5" s="237" customFormat="1" ht="38.1" customHeight="1">
      <c r="A125" s="257" t="s">
        <v>2562</v>
      </c>
      <c r="B125" s="256" t="s">
        <v>2563</v>
      </c>
      <c r="C125" s="258">
        <v>0</v>
      </c>
      <c r="D125" s="258">
        <v>0</v>
      </c>
      <c r="E125" s="259" t="str">
        <f t="shared" si="3"/>
        <v/>
      </c>
    </row>
    <row r="126" spans="1:5" s="237" customFormat="1" ht="38.1" customHeight="1">
      <c r="A126" s="257" t="s">
        <v>2564</v>
      </c>
      <c r="B126" s="256" t="s">
        <v>2565</v>
      </c>
      <c r="C126" s="258">
        <v>0</v>
      </c>
      <c r="D126" s="258">
        <v>0</v>
      </c>
      <c r="E126" s="259" t="str">
        <f t="shared" si="3"/>
        <v/>
      </c>
    </row>
    <row r="127" spans="1:5" s="237" customFormat="1" ht="38.1" customHeight="1">
      <c r="A127" s="257" t="s">
        <v>2566</v>
      </c>
      <c r="B127" s="256" t="s">
        <v>2567</v>
      </c>
      <c r="C127" s="258">
        <v>0</v>
      </c>
      <c r="D127" s="258">
        <v>0</v>
      </c>
      <c r="E127" s="259" t="str">
        <f t="shared" si="3"/>
        <v/>
      </c>
    </row>
    <row r="128" spans="1:5" ht="38.1" customHeight="1">
      <c r="A128" s="257" t="s">
        <v>2568</v>
      </c>
      <c r="B128" s="256" t="s">
        <v>2569</v>
      </c>
      <c r="C128" s="258">
        <f>SUM(C129:C132)</f>
        <v>0</v>
      </c>
      <c r="D128" s="258">
        <f>SUM(D129:D132)</f>
        <v>0</v>
      </c>
      <c r="E128" s="263"/>
    </row>
    <row r="129" spans="1:5" ht="38.1" customHeight="1">
      <c r="A129" s="257" t="s">
        <v>2570</v>
      </c>
      <c r="B129" s="256" t="s">
        <v>2565</v>
      </c>
      <c r="C129" s="258">
        <v>0</v>
      </c>
      <c r="D129" s="258">
        <v>0</v>
      </c>
      <c r="E129" s="259" t="str">
        <f t="shared" si="3"/>
        <v/>
      </c>
    </row>
    <row r="130" spans="1:5" s="237" customFormat="1" ht="38.1" customHeight="1">
      <c r="A130" s="257" t="s">
        <v>2571</v>
      </c>
      <c r="B130" s="256" t="s">
        <v>2572</v>
      </c>
      <c r="C130" s="258">
        <v>0</v>
      </c>
      <c r="D130" s="258">
        <v>0</v>
      </c>
      <c r="E130" s="259" t="str">
        <f t="shared" si="3"/>
        <v/>
      </c>
    </row>
    <row r="131" spans="1:5" ht="38.1" customHeight="1">
      <c r="A131" s="257" t="s">
        <v>2573</v>
      </c>
      <c r="B131" s="256" t="s">
        <v>2574</v>
      </c>
      <c r="C131" s="258">
        <v>0</v>
      </c>
      <c r="D131" s="258">
        <v>0</v>
      </c>
      <c r="E131" s="259" t="str">
        <f t="shared" si="3"/>
        <v/>
      </c>
    </row>
    <row r="132" spans="1:5" ht="38.1" customHeight="1">
      <c r="A132" s="257" t="s">
        <v>2575</v>
      </c>
      <c r="B132" s="256" t="s">
        <v>2576</v>
      </c>
      <c r="C132" s="258">
        <v>0</v>
      </c>
      <c r="D132" s="258">
        <v>0</v>
      </c>
      <c r="E132" s="259" t="str">
        <f t="shared" ref="E132:E195" si="5">IF(C132&gt;0,D132/C132-1,IF(C132&lt;0,-(D132/C132-1),""))</f>
        <v/>
      </c>
    </row>
    <row r="133" spans="1:5" s="237" customFormat="1" ht="38.1" customHeight="1">
      <c r="A133" s="257" t="s">
        <v>2577</v>
      </c>
      <c r="B133" s="256" t="s">
        <v>2578</v>
      </c>
      <c r="C133" s="258"/>
      <c r="D133" s="258"/>
      <c r="E133" s="263"/>
    </row>
    <row r="134" spans="1:5" s="237" customFormat="1" ht="38.1" customHeight="1">
      <c r="A134" s="257" t="s">
        <v>2579</v>
      </c>
      <c r="B134" s="256" t="s">
        <v>2580</v>
      </c>
      <c r="C134" s="258">
        <v>0</v>
      </c>
      <c r="D134" s="258">
        <v>10</v>
      </c>
      <c r="E134" s="259" t="str">
        <f t="shared" si="5"/>
        <v/>
      </c>
    </row>
    <row r="135" spans="1:5" s="237" customFormat="1" ht="38.1" customHeight="1">
      <c r="A135" s="257" t="s">
        <v>2581</v>
      </c>
      <c r="B135" s="256" t="s">
        <v>2582</v>
      </c>
      <c r="C135" s="258">
        <v>12983</v>
      </c>
      <c r="D135" s="258">
        <v>8</v>
      </c>
      <c r="E135" s="259">
        <f t="shared" si="5"/>
        <v>-0.999</v>
      </c>
    </row>
    <row r="136" spans="1:5" s="237" customFormat="1" ht="38.1" customHeight="1">
      <c r="A136" s="257" t="s">
        <v>2583</v>
      </c>
      <c r="B136" s="256" t="s">
        <v>2584</v>
      </c>
      <c r="C136" s="258">
        <v>1000</v>
      </c>
      <c r="D136" s="258">
        <v>0</v>
      </c>
      <c r="E136" s="259">
        <f t="shared" si="5"/>
        <v>-1</v>
      </c>
    </row>
    <row r="137" spans="1:5" s="237" customFormat="1" ht="38.1" customHeight="1">
      <c r="A137" s="257" t="s">
        <v>2585</v>
      </c>
      <c r="B137" s="256" t="s">
        <v>2586</v>
      </c>
      <c r="C137" s="258">
        <v>0</v>
      </c>
      <c r="D137" s="258">
        <v>0</v>
      </c>
      <c r="E137" s="259" t="str">
        <f t="shared" si="5"/>
        <v/>
      </c>
    </row>
    <row r="138" spans="1:5" s="237" customFormat="1" ht="38.1" customHeight="1">
      <c r="A138" s="257" t="s">
        <v>2587</v>
      </c>
      <c r="B138" s="256" t="s">
        <v>2588</v>
      </c>
      <c r="C138" s="258"/>
      <c r="D138" s="258"/>
      <c r="E138" s="263"/>
    </row>
    <row r="139" spans="1:5" s="237" customFormat="1" ht="38.1" customHeight="1">
      <c r="A139" s="257" t="s">
        <v>2589</v>
      </c>
      <c r="B139" s="256" t="s">
        <v>2590</v>
      </c>
      <c r="C139" s="258">
        <v>0</v>
      </c>
      <c r="D139" s="258">
        <v>0</v>
      </c>
      <c r="E139" s="259" t="str">
        <f t="shared" si="5"/>
        <v/>
      </c>
    </row>
    <row r="140" spans="1:5" s="237" customFormat="1" ht="38.1" customHeight="1">
      <c r="A140" s="257" t="s">
        <v>2591</v>
      </c>
      <c r="B140" s="256" t="s">
        <v>2592</v>
      </c>
      <c r="C140" s="258">
        <v>0</v>
      </c>
      <c r="D140" s="258">
        <v>0</v>
      </c>
      <c r="E140" s="259" t="str">
        <f t="shared" si="5"/>
        <v/>
      </c>
    </row>
    <row r="141" spans="1:5" s="237" customFormat="1" ht="38.1" customHeight="1">
      <c r="A141" s="257" t="s">
        <v>2593</v>
      </c>
      <c r="B141" s="256" t="s">
        <v>2594</v>
      </c>
      <c r="C141" s="258">
        <v>0</v>
      </c>
      <c r="D141" s="258">
        <v>0</v>
      </c>
      <c r="E141" s="259" t="str">
        <f t="shared" si="5"/>
        <v/>
      </c>
    </row>
    <row r="142" spans="1:5" s="237" customFormat="1" ht="38.1" customHeight="1">
      <c r="A142" s="257" t="s">
        <v>2595</v>
      </c>
      <c r="B142" s="256" t="s">
        <v>2596</v>
      </c>
      <c r="C142" s="258">
        <v>0</v>
      </c>
      <c r="D142" s="258">
        <v>0</v>
      </c>
      <c r="E142" s="259" t="str">
        <f t="shared" si="5"/>
        <v/>
      </c>
    </row>
    <row r="143" spans="1:5" s="237" customFormat="1" ht="38.1" customHeight="1">
      <c r="A143" s="257" t="s">
        <v>2597</v>
      </c>
      <c r="B143" s="256" t="s">
        <v>2598</v>
      </c>
      <c r="C143" s="258">
        <v>0</v>
      </c>
      <c r="D143" s="258">
        <v>0</v>
      </c>
      <c r="E143" s="259" t="str">
        <f t="shared" si="5"/>
        <v/>
      </c>
    </row>
    <row r="144" spans="1:5" s="237" customFormat="1" ht="38.1" customHeight="1">
      <c r="A144" s="257" t="s">
        <v>2599</v>
      </c>
      <c r="B144" s="256" t="s">
        <v>2600</v>
      </c>
      <c r="C144" s="258">
        <v>0</v>
      </c>
      <c r="D144" s="258">
        <v>0</v>
      </c>
      <c r="E144" s="259" t="str">
        <f t="shared" si="5"/>
        <v/>
      </c>
    </row>
    <row r="145" spans="1:5" s="237" customFormat="1" ht="38.1" customHeight="1">
      <c r="A145" s="257" t="s">
        <v>2601</v>
      </c>
      <c r="B145" s="256" t="s">
        <v>2602</v>
      </c>
      <c r="C145" s="258">
        <v>0</v>
      </c>
      <c r="D145" s="258">
        <v>0</v>
      </c>
      <c r="E145" s="259" t="str">
        <f t="shared" si="5"/>
        <v/>
      </c>
    </row>
    <row r="146" spans="1:5" s="237" customFormat="1" ht="38.1" customHeight="1">
      <c r="A146" s="257" t="s">
        <v>2603</v>
      </c>
      <c r="B146" s="256" t="s">
        <v>2604</v>
      </c>
      <c r="C146" s="258">
        <v>0</v>
      </c>
      <c r="D146" s="258">
        <v>3844</v>
      </c>
      <c r="E146" s="259" t="str">
        <f t="shared" si="5"/>
        <v/>
      </c>
    </row>
    <row r="147" spans="1:5" s="237" customFormat="1" ht="38.1" customHeight="1">
      <c r="A147" s="257" t="s">
        <v>2605</v>
      </c>
      <c r="B147" s="256" t="s">
        <v>2606</v>
      </c>
      <c r="C147" s="258">
        <f>SUM(C148:C153)</f>
        <v>0</v>
      </c>
      <c r="D147" s="258">
        <f>SUM(D148:D153)</f>
        <v>0</v>
      </c>
      <c r="E147" s="263"/>
    </row>
    <row r="148" spans="1:5" s="237" customFormat="1" ht="38.1" customHeight="1">
      <c r="A148" s="257" t="s">
        <v>2607</v>
      </c>
      <c r="B148" s="256" t="s">
        <v>2608</v>
      </c>
      <c r="C148" s="258">
        <v>0</v>
      </c>
      <c r="D148" s="258">
        <v>0</v>
      </c>
      <c r="E148" s="259" t="str">
        <f t="shared" si="5"/>
        <v/>
      </c>
    </row>
    <row r="149" spans="1:5" s="237" customFormat="1" ht="38.1" customHeight="1">
      <c r="A149" s="257" t="s">
        <v>2609</v>
      </c>
      <c r="B149" s="256" t="s">
        <v>2610</v>
      </c>
      <c r="C149" s="258">
        <v>0</v>
      </c>
      <c r="D149" s="258">
        <v>0</v>
      </c>
      <c r="E149" s="259" t="str">
        <f t="shared" si="5"/>
        <v/>
      </c>
    </row>
    <row r="150" spans="1:5" ht="38.1" customHeight="1">
      <c r="A150" s="257" t="s">
        <v>2611</v>
      </c>
      <c r="B150" s="256" t="s">
        <v>2612</v>
      </c>
      <c r="C150" s="258">
        <v>0</v>
      </c>
      <c r="D150" s="258">
        <v>0</v>
      </c>
      <c r="E150" s="259" t="str">
        <f t="shared" si="5"/>
        <v/>
      </c>
    </row>
    <row r="151" spans="1:5" ht="38.1" customHeight="1">
      <c r="A151" s="257" t="s">
        <v>2613</v>
      </c>
      <c r="B151" s="256" t="s">
        <v>2614</v>
      </c>
      <c r="C151" s="258">
        <v>0</v>
      </c>
      <c r="D151" s="258">
        <v>0</v>
      </c>
      <c r="E151" s="259" t="str">
        <f t="shared" si="5"/>
        <v/>
      </c>
    </row>
    <row r="152" spans="1:5" s="237" customFormat="1" ht="38.1" customHeight="1">
      <c r="A152" s="257" t="s">
        <v>2615</v>
      </c>
      <c r="B152" s="256" t="s">
        <v>2616</v>
      </c>
      <c r="C152" s="258">
        <v>0</v>
      </c>
      <c r="D152" s="258">
        <v>0</v>
      </c>
      <c r="E152" s="259" t="str">
        <f t="shared" si="5"/>
        <v/>
      </c>
    </row>
    <row r="153" spans="1:5" ht="38.1" customHeight="1">
      <c r="A153" s="257" t="s">
        <v>2617</v>
      </c>
      <c r="B153" s="256" t="s">
        <v>2618</v>
      </c>
      <c r="C153" s="258">
        <v>0</v>
      </c>
      <c r="D153" s="258">
        <v>0</v>
      </c>
      <c r="E153" s="259" t="str">
        <f t="shared" si="5"/>
        <v/>
      </c>
    </row>
    <row r="154" spans="1:5" ht="38.1" customHeight="1">
      <c r="A154" s="257" t="s">
        <v>2619</v>
      </c>
      <c r="B154" s="256" t="s">
        <v>2620</v>
      </c>
      <c r="C154" s="258"/>
      <c r="D154" s="258"/>
      <c r="E154" s="263"/>
    </row>
    <row r="155" spans="1:5" s="237" customFormat="1" ht="38.1" customHeight="1">
      <c r="A155" s="257" t="s">
        <v>2621</v>
      </c>
      <c r="B155" s="256" t="s">
        <v>2622</v>
      </c>
      <c r="C155" s="258">
        <v>83956</v>
      </c>
      <c r="D155" s="258">
        <v>67646</v>
      </c>
      <c r="E155" s="259">
        <f t="shared" si="5"/>
        <v>-0.19400000000000001</v>
      </c>
    </row>
    <row r="156" spans="1:5" s="237" customFormat="1" ht="38.1" customHeight="1">
      <c r="A156" s="257" t="s">
        <v>2623</v>
      </c>
      <c r="B156" s="256" t="s">
        <v>2624</v>
      </c>
      <c r="C156" s="258">
        <v>0</v>
      </c>
      <c r="D156" s="258">
        <v>0</v>
      </c>
      <c r="E156" s="259" t="str">
        <f t="shared" si="5"/>
        <v/>
      </c>
    </row>
    <row r="157" spans="1:5" s="237" customFormat="1" ht="38.1" customHeight="1">
      <c r="A157" s="257" t="s">
        <v>2625</v>
      </c>
      <c r="B157" s="256" t="s">
        <v>2626</v>
      </c>
      <c r="C157" s="258">
        <v>62</v>
      </c>
      <c r="D157" s="258">
        <v>0</v>
      </c>
      <c r="E157" s="259">
        <f t="shared" si="5"/>
        <v>-1</v>
      </c>
    </row>
    <row r="158" spans="1:5" s="237" customFormat="1" ht="38.1" customHeight="1">
      <c r="A158" s="257" t="s">
        <v>2627</v>
      </c>
      <c r="B158" s="256" t="s">
        <v>2628</v>
      </c>
      <c r="C158" s="258">
        <v>17062</v>
      </c>
      <c r="D158" s="258">
        <v>21021</v>
      </c>
      <c r="E158" s="259">
        <f t="shared" si="5"/>
        <v>0.23200000000000001</v>
      </c>
    </row>
    <row r="159" spans="1:5" s="237" customFormat="1" ht="38.1" customHeight="1">
      <c r="A159" s="257" t="s">
        <v>2629</v>
      </c>
      <c r="B159" s="256" t="s">
        <v>2630</v>
      </c>
      <c r="C159" s="258">
        <v>0</v>
      </c>
      <c r="D159" s="258">
        <v>0</v>
      </c>
      <c r="E159" s="259" t="str">
        <f t="shared" si="5"/>
        <v/>
      </c>
    </row>
    <row r="160" spans="1:5" s="237" customFormat="1" ht="38.1" customHeight="1">
      <c r="A160" s="257" t="s">
        <v>2631</v>
      </c>
      <c r="B160" s="256" t="s">
        <v>2632</v>
      </c>
      <c r="C160" s="258">
        <v>941</v>
      </c>
      <c r="D160" s="258">
        <v>324</v>
      </c>
      <c r="E160" s="259">
        <f t="shared" si="5"/>
        <v>-0.65600000000000003</v>
      </c>
    </row>
    <row r="161" spans="1:5" s="237" customFormat="1" ht="38.1" customHeight="1">
      <c r="A161" s="257" t="s">
        <v>2633</v>
      </c>
      <c r="B161" s="256" t="s">
        <v>2634</v>
      </c>
      <c r="C161" s="258">
        <v>0</v>
      </c>
      <c r="D161" s="258">
        <v>0</v>
      </c>
      <c r="E161" s="259" t="str">
        <f t="shared" si="5"/>
        <v/>
      </c>
    </row>
    <row r="162" spans="1:5" ht="38.1" customHeight="1">
      <c r="A162" s="257" t="s">
        <v>2635</v>
      </c>
      <c r="B162" s="256" t="s">
        <v>2636</v>
      </c>
      <c r="C162" s="258">
        <v>0</v>
      </c>
      <c r="D162" s="258">
        <v>0</v>
      </c>
      <c r="E162" s="259" t="str">
        <f t="shared" si="5"/>
        <v/>
      </c>
    </row>
    <row r="163" spans="1:5" ht="38.1" customHeight="1">
      <c r="A163" s="257" t="s">
        <v>2637</v>
      </c>
      <c r="B163" s="256" t="s">
        <v>2638</v>
      </c>
      <c r="C163" s="258">
        <f>SUM(C164:C165)</f>
        <v>0</v>
      </c>
      <c r="D163" s="258">
        <f>SUM(D164:D165)</f>
        <v>0</v>
      </c>
      <c r="E163" s="263"/>
    </row>
    <row r="164" spans="1:5" s="237" customFormat="1" ht="38.1" customHeight="1">
      <c r="A164" s="257" t="s">
        <v>2639</v>
      </c>
      <c r="B164" s="256" t="s">
        <v>2561</v>
      </c>
      <c r="C164" s="258">
        <v>0</v>
      </c>
      <c r="D164" s="258">
        <v>0</v>
      </c>
      <c r="E164" s="259" t="str">
        <f t="shared" si="5"/>
        <v/>
      </c>
    </row>
    <row r="165" spans="1:5" s="237" customFormat="1" ht="38.1" customHeight="1">
      <c r="A165" s="257" t="s">
        <v>2640</v>
      </c>
      <c r="B165" s="256" t="s">
        <v>2641</v>
      </c>
      <c r="C165" s="258">
        <v>0</v>
      </c>
      <c r="D165" s="258">
        <v>0</v>
      </c>
      <c r="E165" s="259" t="str">
        <f t="shared" si="5"/>
        <v/>
      </c>
    </row>
    <row r="166" spans="1:5" s="237" customFormat="1" ht="38.1" customHeight="1">
      <c r="A166" s="257" t="s">
        <v>2642</v>
      </c>
      <c r="B166" s="256" t="s">
        <v>2643</v>
      </c>
      <c r="C166" s="258"/>
      <c r="D166" s="258"/>
      <c r="E166" s="263"/>
    </row>
    <row r="167" spans="1:5" s="237" customFormat="1" ht="38.1" customHeight="1">
      <c r="A167" s="257" t="s">
        <v>2644</v>
      </c>
      <c r="B167" s="256" t="s">
        <v>2561</v>
      </c>
      <c r="C167" s="258">
        <v>5716200</v>
      </c>
      <c r="D167" s="258">
        <v>37805</v>
      </c>
      <c r="E167" s="259">
        <f t="shared" si="5"/>
        <v>-0.99299999999999999</v>
      </c>
    </row>
    <row r="168" spans="1:5" s="237" customFormat="1" ht="38.1" customHeight="1">
      <c r="A168" s="257" t="s">
        <v>2645</v>
      </c>
      <c r="B168" s="256" t="s">
        <v>2646</v>
      </c>
      <c r="C168" s="258">
        <v>571800</v>
      </c>
      <c r="D168" s="258">
        <v>0</v>
      </c>
      <c r="E168" s="259">
        <f t="shared" si="5"/>
        <v>-1</v>
      </c>
    </row>
    <row r="169" spans="1:5" s="237" customFormat="1" ht="38.1" customHeight="1">
      <c r="A169" s="257" t="s">
        <v>2647</v>
      </c>
      <c r="B169" s="256" t="s">
        <v>2648</v>
      </c>
      <c r="C169" s="258">
        <v>0</v>
      </c>
      <c r="D169" s="258">
        <v>0</v>
      </c>
      <c r="E169" s="263"/>
    </row>
    <row r="170" spans="1:5" ht="38.1" customHeight="1">
      <c r="A170" s="257" t="s">
        <v>2649</v>
      </c>
      <c r="B170" s="256" t="s">
        <v>2650</v>
      </c>
      <c r="C170" s="258">
        <f>SUM(C171:C173)</f>
        <v>0</v>
      </c>
      <c r="D170" s="258">
        <f>SUM(D171:D173)</f>
        <v>0</v>
      </c>
      <c r="E170" s="263"/>
    </row>
    <row r="171" spans="1:5" ht="38.1" customHeight="1">
      <c r="A171" s="257" t="s">
        <v>2651</v>
      </c>
      <c r="B171" s="256" t="s">
        <v>2580</v>
      </c>
      <c r="C171" s="258">
        <v>0</v>
      </c>
      <c r="D171" s="258">
        <v>0</v>
      </c>
      <c r="E171" s="259" t="str">
        <f t="shared" si="5"/>
        <v/>
      </c>
    </row>
    <row r="172" spans="1:5" ht="38.1" customHeight="1">
      <c r="A172" s="257" t="s">
        <v>2652</v>
      </c>
      <c r="B172" s="256" t="s">
        <v>2584</v>
      </c>
      <c r="C172" s="258">
        <v>0</v>
      </c>
      <c r="D172" s="258">
        <v>0</v>
      </c>
      <c r="E172" s="259" t="str">
        <f t="shared" si="5"/>
        <v/>
      </c>
    </row>
    <row r="173" spans="1:5" s="237" customFormat="1" ht="38.1" customHeight="1">
      <c r="A173" s="257" t="s">
        <v>2653</v>
      </c>
      <c r="B173" s="256" t="s">
        <v>2654</v>
      </c>
      <c r="C173" s="258">
        <v>0</v>
      </c>
      <c r="D173" s="258">
        <v>0</v>
      </c>
      <c r="E173" s="259" t="str">
        <f t="shared" si="5"/>
        <v/>
      </c>
    </row>
    <row r="174" spans="1:5" ht="38.1" customHeight="1">
      <c r="A174" s="252" t="s">
        <v>91</v>
      </c>
      <c r="B174" s="253" t="s">
        <v>2655</v>
      </c>
      <c r="C174" s="262"/>
      <c r="D174" s="262"/>
      <c r="E174" s="263"/>
    </row>
    <row r="175" spans="1:5" ht="38.1" customHeight="1">
      <c r="A175" s="257" t="s">
        <v>2656</v>
      </c>
      <c r="B175" s="256" t="s">
        <v>2657</v>
      </c>
      <c r="C175" s="258"/>
      <c r="D175" s="258"/>
      <c r="E175" s="263"/>
    </row>
    <row r="176" spans="1:5" ht="38.1" customHeight="1">
      <c r="A176" s="257" t="s">
        <v>2658</v>
      </c>
      <c r="B176" s="256" t="s">
        <v>2659</v>
      </c>
      <c r="C176" s="258">
        <v>13293</v>
      </c>
      <c r="D176" s="258">
        <v>48803</v>
      </c>
      <c r="E176" s="259">
        <f t="shared" si="5"/>
        <v>2.6709999999999998</v>
      </c>
    </row>
    <row r="177" spans="1:5" s="237" customFormat="1" ht="38.1" customHeight="1">
      <c r="A177" s="257" t="s">
        <v>2660</v>
      </c>
      <c r="B177" s="256" t="s">
        <v>2661</v>
      </c>
      <c r="C177" s="258">
        <v>0</v>
      </c>
      <c r="D177" s="258">
        <v>0</v>
      </c>
      <c r="E177" s="259" t="str">
        <f t="shared" si="5"/>
        <v/>
      </c>
    </row>
    <row r="178" spans="1:5" s="237" customFormat="1" ht="38.1" customHeight="1">
      <c r="A178" s="252" t="s">
        <v>113</v>
      </c>
      <c r="B178" s="253" t="s">
        <v>2662</v>
      </c>
      <c r="C178" s="262">
        <f>C179+C192</f>
        <v>27818</v>
      </c>
      <c r="D178" s="262">
        <f>D192</f>
        <v>308</v>
      </c>
      <c r="E178" s="263">
        <f t="shared" ref="E178:E179" si="6">(D178-C178)/C178</f>
        <v>-0.98899999999999999</v>
      </c>
    </row>
    <row r="179" spans="1:5" ht="38.1" customHeight="1">
      <c r="A179" s="257" t="s">
        <v>2663</v>
      </c>
      <c r="B179" s="256" t="s">
        <v>2664</v>
      </c>
      <c r="C179" s="258">
        <v>27000</v>
      </c>
      <c r="D179" s="258"/>
      <c r="E179" s="263">
        <f t="shared" si="6"/>
        <v>-1</v>
      </c>
    </row>
    <row r="180" spans="1:5" ht="38.1" customHeight="1">
      <c r="A180" s="257" t="s">
        <v>2665</v>
      </c>
      <c r="B180" s="256" t="s">
        <v>2666</v>
      </c>
      <c r="C180" s="258">
        <v>32442</v>
      </c>
      <c r="D180" s="258">
        <v>68571</v>
      </c>
      <c r="E180" s="259">
        <f t="shared" si="5"/>
        <v>1.1140000000000001</v>
      </c>
    </row>
    <row r="181" spans="1:5" s="237" customFormat="1" ht="38.1" customHeight="1">
      <c r="A181" s="257" t="s">
        <v>2667</v>
      </c>
      <c r="B181" s="256" t="s">
        <v>2668</v>
      </c>
      <c r="C181" s="258">
        <v>7623000</v>
      </c>
      <c r="D181" s="258">
        <v>743602</v>
      </c>
      <c r="E181" s="259">
        <f t="shared" si="5"/>
        <v>-0.90200000000000002</v>
      </c>
    </row>
    <row r="182" spans="1:5" s="237" customFormat="1" ht="38.1" customHeight="1">
      <c r="A182" s="257" t="s">
        <v>2669</v>
      </c>
      <c r="B182" s="256" t="s">
        <v>2670</v>
      </c>
      <c r="C182" s="258">
        <v>0</v>
      </c>
      <c r="D182" s="258">
        <v>21845</v>
      </c>
      <c r="E182" s="259" t="str">
        <f t="shared" si="5"/>
        <v/>
      </c>
    </row>
    <row r="183" spans="1:5" ht="38.1" customHeight="1">
      <c r="A183" s="257" t="s">
        <v>2671</v>
      </c>
      <c r="B183" s="256" t="s">
        <v>2672</v>
      </c>
      <c r="C183" s="258"/>
      <c r="D183" s="258"/>
      <c r="E183" s="263"/>
    </row>
    <row r="184" spans="1:5" s="237" customFormat="1" ht="38.1" customHeight="1">
      <c r="A184" s="257" t="s">
        <v>2673</v>
      </c>
      <c r="B184" s="256" t="s">
        <v>2674</v>
      </c>
      <c r="C184" s="258">
        <v>0</v>
      </c>
      <c r="D184" s="258">
        <v>2810</v>
      </c>
      <c r="E184" s="259" t="str">
        <f t="shared" si="5"/>
        <v/>
      </c>
    </row>
    <row r="185" spans="1:5" ht="38.1" customHeight="1">
      <c r="A185" s="257" t="s">
        <v>2675</v>
      </c>
      <c r="B185" s="256" t="s">
        <v>2676</v>
      </c>
      <c r="C185" s="258">
        <v>0</v>
      </c>
      <c r="D185" s="258">
        <v>727</v>
      </c>
      <c r="E185" s="259" t="str">
        <f t="shared" si="5"/>
        <v/>
      </c>
    </row>
    <row r="186" spans="1:5" ht="38.1" customHeight="1">
      <c r="A186" s="257" t="s">
        <v>2677</v>
      </c>
      <c r="B186" s="256" t="s">
        <v>2678</v>
      </c>
      <c r="C186" s="258">
        <v>17689</v>
      </c>
      <c r="D186" s="258">
        <v>17778</v>
      </c>
      <c r="E186" s="259">
        <f t="shared" si="5"/>
        <v>5.0000000000000001E-3</v>
      </c>
    </row>
    <row r="187" spans="1:5" ht="38.1" customHeight="1">
      <c r="A187" s="257" t="s">
        <v>2679</v>
      </c>
      <c r="B187" s="256" t="s">
        <v>2680</v>
      </c>
      <c r="C187" s="258">
        <v>11936</v>
      </c>
      <c r="D187" s="258">
        <v>14387</v>
      </c>
      <c r="E187" s="259">
        <f t="shared" si="5"/>
        <v>0.20499999999999999</v>
      </c>
    </row>
    <row r="188" spans="1:5" ht="38.1" customHeight="1">
      <c r="A188" s="257" t="s">
        <v>2681</v>
      </c>
      <c r="B188" s="256" t="s">
        <v>2682</v>
      </c>
      <c r="C188" s="258">
        <v>0</v>
      </c>
      <c r="D188" s="258">
        <v>41</v>
      </c>
      <c r="E188" s="259" t="str">
        <f t="shared" si="5"/>
        <v/>
      </c>
    </row>
    <row r="189" spans="1:5" ht="38.1" customHeight="1">
      <c r="A189" s="257" t="s">
        <v>2683</v>
      </c>
      <c r="B189" s="256" t="s">
        <v>2684</v>
      </c>
      <c r="C189" s="258">
        <v>0</v>
      </c>
      <c r="D189" s="258">
        <v>0</v>
      </c>
      <c r="E189" s="259" t="str">
        <f t="shared" si="5"/>
        <v/>
      </c>
    </row>
    <row r="190" spans="1:5" s="237" customFormat="1" ht="38.1" customHeight="1">
      <c r="A190" s="257" t="s">
        <v>2685</v>
      </c>
      <c r="B190" s="256" t="s">
        <v>2686</v>
      </c>
      <c r="C190" s="258">
        <v>3849</v>
      </c>
      <c r="D190" s="258">
        <v>4716</v>
      </c>
      <c r="E190" s="259">
        <f t="shared" si="5"/>
        <v>0.22500000000000001</v>
      </c>
    </row>
    <row r="191" spans="1:5" ht="38.1" customHeight="1">
      <c r="A191" s="257" t="s">
        <v>2687</v>
      </c>
      <c r="B191" s="256" t="s">
        <v>2688</v>
      </c>
      <c r="C191" s="258">
        <v>0</v>
      </c>
      <c r="D191" s="258">
        <v>422</v>
      </c>
      <c r="E191" s="259" t="str">
        <f t="shared" si="5"/>
        <v/>
      </c>
    </row>
    <row r="192" spans="1:5" ht="38.1" customHeight="1">
      <c r="A192" s="257" t="s">
        <v>2689</v>
      </c>
      <c r="B192" s="256" t="s">
        <v>2690</v>
      </c>
      <c r="C192" s="258">
        <v>818</v>
      </c>
      <c r="D192" s="258">
        <v>308</v>
      </c>
      <c r="E192" s="263">
        <f>(D192-C192)/C192</f>
        <v>-0.623</v>
      </c>
    </row>
    <row r="193" spans="1:7" ht="38.1" customHeight="1">
      <c r="A193" s="265">
        <v>2296001</v>
      </c>
      <c r="B193" s="256" t="s">
        <v>2691</v>
      </c>
      <c r="C193" s="258">
        <v>1</v>
      </c>
      <c r="D193" s="258">
        <v>0</v>
      </c>
      <c r="E193" s="259">
        <f t="shared" si="5"/>
        <v>-1</v>
      </c>
    </row>
    <row r="194" spans="1:7" s="237" customFormat="1" ht="38.1" customHeight="1">
      <c r="A194" s="257" t="s">
        <v>2692</v>
      </c>
      <c r="B194" s="256" t="s">
        <v>2693</v>
      </c>
      <c r="C194" s="258">
        <v>53018</v>
      </c>
      <c r="D194" s="258">
        <v>63756</v>
      </c>
      <c r="E194" s="259">
        <f t="shared" si="5"/>
        <v>0.20300000000000001</v>
      </c>
    </row>
    <row r="195" spans="1:7" ht="38.1" customHeight="1">
      <c r="A195" s="257" t="s">
        <v>2694</v>
      </c>
      <c r="B195" s="256" t="s">
        <v>2695</v>
      </c>
      <c r="C195" s="258">
        <v>59734</v>
      </c>
      <c r="D195" s="258">
        <v>76422</v>
      </c>
      <c r="E195" s="259">
        <f t="shared" si="5"/>
        <v>0.27900000000000003</v>
      </c>
    </row>
    <row r="196" spans="1:7" ht="38.1" customHeight="1">
      <c r="A196" s="257" t="s">
        <v>2696</v>
      </c>
      <c r="B196" s="256" t="s">
        <v>2697</v>
      </c>
      <c r="C196" s="258">
        <v>3763</v>
      </c>
      <c r="D196" s="258">
        <v>7333</v>
      </c>
      <c r="E196" s="259">
        <f t="shared" ref="E196:E259" si="7">IF(C196&gt;0,D196/C196-1,IF(C196&lt;0,-(D196/C196-1),""))</f>
        <v>0.94899999999999995</v>
      </c>
    </row>
    <row r="197" spans="1:7" ht="38.1" customHeight="1">
      <c r="A197" s="257" t="s">
        <v>2698</v>
      </c>
      <c r="B197" s="256" t="s">
        <v>2699</v>
      </c>
      <c r="C197" s="258">
        <v>0</v>
      </c>
      <c r="D197" s="258">
        <v>556</v>
      </c>
      <c r="E197" s="259" t="str">
        <f t="shared" si="7"/>
        <v/>
      </c>
    </row>
    <row r="198" spans="1:7" ht="38.1" customHeight="1">
      <c r="A198" s="257" t="s">
        <v>2700</v>
      </c>
      <c r="B198" s="256" t="s">
        <v>2701</v>
      </c>
      <c r="C198" s="258">
        <v>13177</v>
      </c>
      <c r="D198" s="258">
        <v>15907</v>
      </c>
      <c r="E198" s="259">
        <f t="shared" si="7"/>
        <v>0.20699999999999999</v>
      </c>
    </row>
    <row r="199" spans="1:7" s="237" customFormat="1" ht="38.1" customHeight="1">
      <c r="A199" s="257" t="s">
        <v>2702</v>
      </c>
      <c r="B199" s="256" t="s">
        <v>2703</v>
      </c>
      <c r="C199" s="258">
        <v>280</v>
      </c>
      <c r="D199" s="258">
        <v>543</v>
      </c>
      <c r="E199" s="259">
        <f t="shared" si="7"/>
        <v>0.93899999999999995</v>
      </c>
    </row>
    <row r="200" spans="1:7" s="237" customFormat="1" ht="38.1" customHeight="1">
      <c r="A200" s="257" t="s">
        <v>2704</v>
      </c>
      <c r="B200" s="256" t="s">
        <v>2705</v>
      </c>
      <c r="C200" s="258">
        <v>5828</v>
      </c>
      <c r="D200" s="258">
        <v>3321</v>
      </c>
      <c r="E200" s="259">
        <f t="shared" si="7"/>
        <v>-0.43</v>
      </c>
    </row>
    <row r="201" spans="1:7" s="237" customFormat="1" ht="38.1" customHeight="1">
      <c r="A201" s="257" t="s">
        <v>2706</v>
      </c>
      <c r="B201" s="256" t="s">
        <v>2707</v>
      </c>
      <c r="C201" s="258">
        <v>0</v>
      </c>
      <c r="D201" s="258">
        <v>69</v>
      </c>
      <c r="E201" s="259" t="str">
        <f t="shared" si="7"/>
        <v/>
      </c>
    </row>
    <row r="202" spans="1:7" ht="38.1" customHeight="1">
      <c r="A202" s="257" t="s">
        <v>2708</v>
      </c>
      <c r="B202" s="256" t="s">
        <v>2709</v>
      </c>
      <c r="C202" s="258">
        <v>14808</v>
      </c>
      <c r="D202" s="258">
        <v>9460</v>
      </c>
      <c r="E202" s="259">
        <f t="shared" si="7"/>
        <v>-0.36099999999999999</v>
      </c>
    </row>
    <row r="203" spans="1:7" s="237" customFormat="1" ht="38.1" customHeight="1">
      <c r="A203" s="257" t="s">
        <v>2710</v>
      </c>
      <c r="B203" s="256" t="s">
        <v>2711</v>
      </c>
      <c r="C203" s="258">
        <v>41214</v>
      </c>
      <c r="D203" s="258">
        <v>49190</v>
      </c>
      <c r="E203" s="259">
        <f t="shared" si="7"/>
        <v>0.19400000000000001</v>
      </c>
    </row>
    <row r="204" spans="1:7" s="237" customFormat="1" ht="38.1" customHeight="1">
      <c r="A204" s="252" t="s">
        <v>109</v>
      </c>
      <c r="B204" s="253" t="s">
        <v>2712</v>
      </c>
      <c r="C204" s="262">
        <v>2548</v>
      </c>
      <c r="D204" s="262">
        <v>2486</v>
      </c>
      <c r="E204" s="263">
        <f>(D204-C204)/C204</f>
        <v>-2.4E-2</v>
      </c>
      <c r="G204" s="434"/>
    </row>
    <row r="205" spans="1:7" s="237" customFormat="1" ht="38.1" customHeight="1">
      <c r="A205" s="257" t="s">
        <v>2713</v>
      </c>
      <c r="B205" s="256" t="s">
        <v>2714</v>
      </c>
      <c r="C205" s="262">
        <v>316</v>
      </c>
      <c r="D205" s="258">
        <v>0</v>
      </c>
      <c r="E205" s="259">
        <f t="shared" si="7"/>
        <v>-1</v>
      </c>
    </row>
    <row r="206" spans="1:7" s="237" customFormat="1" ht="38.1" customHeight="1">
      <c r="A206" s="257" t="s">
        <v>2715</v>
      </c>
      <c r="B206" s="256" t="s">
        <v>2716</v>
      </c>
      <c r="C206" s="258">
        <v>316</v>
      </c>
      <c r="D206" s="258">
        <v>0</v>
      </c>
      <c r="E206" s="259">
        <f t="shared" si="7"/>
        <v>-1</v>
      </c>
    </row>
    <row r="207" spans="1:7" s="237" customFormat="1" ht="38.1" customHeight="1">
      <c r="A207" s="257" t="s">
        <v>2717</v>
      </c>
      <c r="B207" s="256" t="s">
        <v>2718</v>
      </c>
      <c r="C207" s="258">
        <v>0</v>
      </c>
      <c r="D207" s="258">
        <v>0</v>
      </c>
      <c r="E207" s="259" t="str">
        <f t="shared" si="7"/>
        <v/>
      </c>
    </row>
    <row r="208" spans="1:7" s="237" customFormat="1" ht="38.1" customHeight="1">
      <c r="A208" s="257" t="s">
        <v>2719</v>
      </c>
      <c r="B208" s="256" t="s">
        <v>2720</v>
      </c>
      <c r="C208" s="258">
        <v>692712</v>
      </c>
      <c r="D208" s="258">
        <v>610499</v>
      </c>
      <c r="E208" s="259">
        <f t="shared" si="7"/>
        <v>-0.11899999999999999</v>
      </c>
    </row>
    <row r="209" spans="1:5" s="237" customFormat="1" ht="38.1" customHeight="1">
      <c r="A209" s="257" t="s">
        <v>2721</v>
      </c>
      <c r="B209" s="256" t="s">
        <v>2722</v>
      </c>
      <c r="C209" s="258">
        <v>0</v>
      </c>
      <c r="D209" s="258">
        <v>0</v>
      </c>
      <c r="E209" s="259" t="str">
        <f t="shared" si="7"/>
        <v/>
      </c>
    </row>
    <row r="210" spans="1:5" ht="38.1" customHeight="1">
      <c r="A210" s="257" t="s">
        <v>2723</v>
      </c>
      <c r="B210" s="256" t="s">
        <v>2724</v>
      </c>
      <c r="C210" s="258">
        <v>256</v>
      </c>
      <c r="D210" s="258">
        <v>0</v>
      </c>
      <c r="E210" s="259">
        <f t="shared" si="7"/>
        <v>-1</v>
      </c>
    </row>
    <row r="211" spans="1:5" ht="38.1" customHeight="1">
      <c r="A211" s="257" t="s">
        <v>2725</v>
      </c>
      <c r="B211" s="256" t="s">
        <v>2726</v>
      </c>
      <c r="C211" s="258">
        <v>1657</v>
      </c>
      <c r="D211" s="258">
        <v>0</v>
      </c>
      <c r="E211" s="259">
        <f t="shared" si="7"/>
        <v>-1</v>
      </c>
    </row>
    <row r="212" spans="1:5" ht="38.1" customHeight="1">
      <c r="A212" s="257" t="s">
        <v>2727</v>
      </c>
      <c r="B212" s="256" t="s">
        <v>2728</v>
      </c>
      <c r="C212" s="258">
        <v>0</v>
      </c>
      <c r="D212" s="258">
        <v>0</v>
      </c>
      <c r="E212" s="259" t="str">
        <f t="shared" si="7"/>
        <v/>
      </c>
    </row>
    <row r="213" spans="1:5" ht="38.1" customHeight="1">
      <c r="A213" s="257" t="s">
        <v>2729</v>
      </c>
      <c r="B213" s="256" t="s">
        <v>2730</v>
      </c>
      <c r="C213" s="258">
        <v>0</v>
      </c>
      <c r="D213" s="258">
        <v>0</v>
      </c>
      <c r="E213" s="259" t="str">
        <f t="shared" si="7"/>
        <v/>
      </c>
    </row>
    <row r="214" spans="1:5" ht="38.1" customHeight="1">
      <c r="A214" s="257" t="s">
        <v>2731</v>
      </c>
      <c r="B214" s="256" t="s">
        <v>2732</v>
      </c>
      <c r="C214" s="258">
        <v>0</v>
      </c>
      <c r="D214" s="258">
        <v>0</v>
      </c>
      <c r="E214" s="259" t="str">
        <f t="shared" si="7"/>
        <v/>
      </c>
    </row>
    <row r="215" spans="1:5" ht="38.1" customHeight="1">
      <c r="A215" s="257" t="s">
        <v>2733</v>
      </c>
      <c r="B215" s="256" t="s">
        <v>2734</v>
      </c>
      <c r="C215" s="258">
        <v>0</v>
      </c>
      <c r="D215" s="258">
        <v>0</v>
      </c>
      <c r="E215" s="259" t="str">
        <f t="shared" si="7"/>
        <v/>
      </c>
    </row>
    <row r="216" spans="1:5" ht="38.1" customHeight="1">
      <c r="A216" s="257" t="s">
        <v>2735</v>
      </c>
      <c r="B216" s="256" t="s">
        <v>2736</v>
      </c>
      <c r="C216" s="258">
        <v>81591</v>
      </c>
      <c r="D216" s="258">
        <v>0</v>
      </c>
      <c r="E216" s="259">
        <f t="shared" si="7"/>
        <v>-1</v>
      </c>
    </row>
    <row r="217" spans="1:5" s="237" customFormat="1" ht="38.1" customHeight="1">
      <c r="A217" s="257" t="s">
        <v>2737</v>
      </c>
      <c r="B217" s="256" t="s">
        <v>2738</v>
      </c>
      <c r="C217" s="258">
        <v>82413</v>
      </c>
      <c r="D217" s="258">
        <v>0</v>
      </c>
      <c r="E217" s="259">
        <f t="shared" si="7"/>
        <v>-1</v>
      </c>
    </row>
    <row r="218" spans="1:5" s="237" customFormat="1" ht="38.1" customHeight="1">
      <c r="A218" s="257" t="s">
        <v>2739</v>
      </c>
      <c r="B218" s="256" t="s">
        <v>2740</v>
      </c>
      <c r="C218" s="258">
        <v>50930</v>
      </c>
      <c r="D218" s="258">
        <v>0</v>
      </c>
      <c r="E218" s="259">
        <f t="shared" si="7"/>
        <v>-1</v>
      </c>
    </row>
    <row r="219" spans="1:5" s="237" customFormat="1" ht="38.1" customHeight="1">
      <c r="A219" s="257" t="s">
        <v>2741</v>
      </c>
      <c r="B219" s="256" t="s">
        <v>2742</v>
      </c>
      <c r="C219" s="258">
        <v>84733</v>
      </c>
      <c r="D219" s="258">
        <v>818222</v>
      </c>
      <c r="E219" s="259">
        <f t="shared" si="7"/>
        <v>8.6560000000000006</v>
      </c>
    </row>
    <row r="220" spans="1:5" ht="38.1" customHeight="1">
      <c r="A220" s="257" t="s">
        <v>2743</v>
      </c>
      <c r="B220" s="256" t="s">
        <v>2744</v>
      </c>
      <c r="C220" s="258">
        <v>49</v>
      </c>
      <c r="D220" s="258">
        <v>0</v>
      </c>
      <c r="E220" s="259">
        <f t="shared" si="7"/>
        <v>-1</v>
      </c>
    </row>
    <row r="221" spans="1:5" s="237" customFormat="1" ht="38.1" customHeight="1">
      <c r="A221" s="252" t="s">
        <v>111</v>
      </c>
      <c r="B221" s="253" t="s">
        <v>2745</v>
      </c>
      <c r="C221" s="262">
        <f>C222</f>
        <v>31</v>
      </c>
      <c r="D221" s="262">
        <v>2</v>
      </c>
      <c r="E221" s="263">
        <f t="shared" ref="E221:E222" si="8">(D221-C221)/C221</f>
        <v>-0.93500000000000005</v>
      </c>
    </row>
    <row r="222" spans="1:5" s="237" customFormat="1" ht="38.1" customHeight="1">
      <c r="A222" s="265">
        <v>23304</v>
      </c>
      <c r="B222" s="256" t="s">
        <v>2746</v>
      </c>
      <c r="C222" s="258">
        <v>31</v>
      </c>
      <c r="D222" s="258">
        <v>2</v>
      </c>
      <c r="E222" s="263">
        <f t="shared" si="8"/>
        <v>-0.93500000000000005</v>
      </c>
    </row>
    <row r="223" spans="1:5" ht="38.1" customHeight="1">
      <c r="A223" s="257" t="s">
        <v>2747</v>
      </c>
      <c r="B223" s="256" t="s">
        <v>2748</v>
      </c>
      <c r="C223" s="258">
        <v>0</v>
      </c>
      <c r="D223" s="258">
        <v>0</v>
      </c>
      <c r="E223" s="259" t="str">
        <f t="shared" si="7"/>
        <v/>
      </c>
    </row>
    <row r="224" spans="1:5" s="237" customFormat="1" ht="38.1" customHeight="1">
      <c r="A224" s="257" t="s">
        <v>2749</v>
      </c>
      <c r="B224" s="256" t="s">
        <v>2750</v>
      </c>
      <c r="C224" s="258">
        <v>0</v>
      </c>
      <c r="D224" s="258">
        <v>0</v>
      </c>
      <c r="E224" s="259" t="str">
        <f t="shared" si="7"/>
        <v/>
      </c>
    </row>
    <row r="225" spans="1:5" ht="38.1" customHeight="1">
      <c r="A225" s="257" t="s">
        <v>2751</v>
      </c>
      <c r="B225" s="256" t="s">
        <v>2752</v>
      </c>
      <c r="C225" s="258">
        <v>0</v>
      </c>
      <c r="D225" s="258">
        <v>0</v>
      </c>
      <c r="E225" s="259" t="str">
        <f t="shared" si="7"/>
        <v/>
      </c>
    </row>
    <row r="226" spans="1:5" s="237" customFormat="1" ht="38.1" customHeight="1">
      <c r="A226" s="257" t="s">
        <v>2753</v>
      </c>
      <c r="B226" s="256" t="s">
        <v>2754</v>
      </c>
      <c r="C226" s="258">
        <v>3291</v>
      </c>
      <c r="D226" s="258">
        <v>2200</v>
      </c>
      <c r="E226" s="259">
        <f t="shared" si="7"/>
        <v>-0.33200000000000002</v>
      </c>
    </row>
    <row r="227" spans="1:5" s="237" customFormat="1" ht="38.1" customHeight="1">
      <c r="A227" s="257" t="s">
        <v>2755</v>
      </c>
      <c r="B227" s="256" t="s">
        <v>2756</v>
      </c>
      <c r="C227" s="258">
        <v>0</v>
      </c>
      <c r="D227" s="258">
        <v>0</v>
      </c>
      <c r="E227" s="259" t="str">
        <f t="shared" si="7"/>
        <v/>
      </c>
    </row>
    <row r="228" spans="1:5" ht="38.1" customHeight="1">
      <c r="A228" s="257" t="s">
        <v>2757</v>
      </c>
      <c r="B228" s="256" t="s">
        <v>2758</v>
      </c>
      <c r="C228" s="258">
        <v>0</v>
      </c>
      <c r="D228" s="258">
        <v>0</v>
      </c>
      <c r="E228" s="259" t="str">
        <f t="shared" si="7"/>
        <v/>
      </c>
    </row>
    <row r="229" spans="1:5" ht="38.1" customHeight="1">
      <c r="A229" s="257" t="s">
        <v>2759</v>
      </c>
      <c r="B229" s="256" t="s">
        <v>2760</v>
      </c>
      <c r="C229" s="258">
        <v>24</v>
      </c>
      <c r="D229" s="258">
        <v>0</v>
      </c>
      <c r="E229" s="259">
        <f t="shared" si="7"/>
        <v>-1</v>
      </c>
    </row>
    <row r="230" spans="1:5" ht="38.1" customHeight="1">
      <c r="A230" s="257" t="s">
        <v>2761</v>
      </c>
      <c r="B230" s="256" t="s">
        <v>2762</v>
      </c>
      <c r="C230" s="258">
        <v>0</v>
      </c>
      <c r="D230" s="258">
        <v>0</v>
      </c>
      <c r="E230" s="259" t="str">
        <f t="shared" si="7"/>
        <v/>
      </c>
    </row>
    <row r="231" spans="1:5" ht="38.1" customHeight="1">
      <c r="A231" s="257" t="s">
        <v>2763</v>
      </c>
      <c r="B231" s="256" t="s">
        <v>2764</v>
      </c>
      <c r="C231" s="258">
        <v>0</v>
      </c>
      <c r="D231" s="258">
        <v>0</v>
      </c>
      <c r="E231" s="259" t="str">
        <f t="shared" si="7"/>
        <v/>
      </c>
    </row>
    <row r="232" spans="1:5" ht="38.1" customHeight="1">
      <c r="A232" s="257" t="s">
        <v>2765</v>
      </c>
      <c r="B232" s="256" t="s">
        <v>2766</v>
      </c>
      <c r="C232" s="258">
        <v>0</v>
      </c>
      <c r="D232" s="258">
        <v>0</v>
      </c>
      <c r="E232" s="259" t="str">
        <f t="shared" si="7"/>
        <v/>
      </c>
    </row>
    <row r="233" spans="1:5" ht="38.1" customHeight="1">
      <c r="A233" s="257" t="s">
        <v>2767</v>
      </c>
      <c r="B233" s="256" t="s">
        <v>2768</v>
      </c>
      <c r="C233" s="258">
        <v>0</v>
      </c>
      <c r="D233" s="258">
        <v>0</v>
      </c>
      <c r="E233" s="259" t="str">
        <f t="shared" si="7"/>
        <v/>
      </c>
    </row>
    <row r="234" spans="1:5" ht="38.1" customHeight="1">
      <c r="A234" s="257" t="s">
        <v>2769</v>
      </c>
      <c r="B234" s="256" t="s">
        <v>2770</v>
      </c>
      <c r="C234" s="258">
        <v>145</v>
      </c>
      <c r="D234" s="258">
        <v>0</v>
      </c>
      <c r="E234" s="259">
        <f t="shared" si="7"/>
        <v>-1</v>
      </c>
    </row>
    <row r="235" spans="1:5" ht="38.1" customHeight="1">
      <c r="A235" s="257" t="s">
        <v>2771</v>
      </c>
      <c r="B235" s="256" t="s">
        <v>2772</v>
      </c>
      <c r="C235" s="258">
        <v>6033</v>
      </c>
      <c r="D235" s="258">
        <v>0</v>
      </c>
      <c r="E235" s="259">
        <f t="shared" si="7"/>
        <v>-1</v>
      </c>
    </row>
    <row r="236" spans="1:5" s="237" customFormat="1" ht="38.1" customHeight="1">
      <c r="A236" s="257" t="s">
        <v>2773</v>
      </c>
      <c r="B236" s="256" t="s">
        <v>2774</v>
      </c>
      <c r="C236" s="258">
        <v>630</v>
      </c>
      <c r="D236" s="258">
        <v>0</v>
      </c>
      <c r="E236" s="259">
        <f t="shared" si="7"/>
        <v>-1</v>
      </c>
    </row>
    <row r="237" spans="1:5" ht="38.1" customHeight="1">
      <c r="A237" s="257" t="s">
        <v>2775</v>
      </c>
      <c r="B237" s="256" t="s">
        <v>2776</v>
      </c>
      <c r="C237" s="258">
        <v>6358</v>
      </c>
      <c r="D237" s="258">
        <v>14500</v>
      </c>
      <c r="E237" s="259">
        <f t="shared" si="7"/>
        <v>1.2809999999999999</v>
      </c>
    </row>
    <row r="238" spans="1:5" ht="38.1" customHeight="1">
      <c r="A238" s="257" t="s">
        <v>2777</v>
      </c>
      <c r="B238" s="256" t="s">
        <v>2778</v>
      </c>
      <c r="C238" s="258">
        <v>14</v>
      </c>
      <c r="D238" s="258">
        <v>0</v>
      </c>
      <c r="E238" s="259">
        <f t="shared" si="7"/>
        <v>-1</v>
      </c>
    </row>
    <row r="239" spans="1:5" ht="38.1" customHeight="1">
      <c r="A239" s="264" t="s">
        <v>2779</v>
      </c>
      <c r="B239" s="253" t="s">
        <v>2780</v>
      </c>
      <c r="C239" s="262"/>
      <c r="D239" s="262"/>
      <c r="E239" s="263"/>
    </row>
    <row r="240" spans="1:5" ht="38.1" customHeight="1">
      <c r="A240" s="265" t="s">
        <v>2781</v>
      </c>
      <c r="B240" s="256" t="s">
        <v>2782</v>
      </c>
      <c r="C240" s="258"/>
      <c r="D240" s="258"/>
      <c r="E240" s="263"/>
    </row>
    <row r="241" spans="1:5" ht="38.1" customHeight="1">
      <c r="A241" s="265" t="s">
        <v>2783</v>
      </c>
      <c r="B241" s="256" t="s">
        <v>2784</v>
      </c>
      <c r="C241" s="258">
        <v>319332</v>
      </c>
      <c r="D241" s="258"/>
      <c r="E241" s="259">
        <f t="shared" si="7"/>
        <v>-1</v>
      </c>
    </row>
    <row r="242" spans="1:5" ht="38.1" customHeight="1">
      <c r="A242" s="265" t="s">
        <v>2785</v>
      </c>
      <c r="B242" s="256" t="s">
        <v>2786</v>
      </c>
      <c r="C242" s="258">
        <v>0</v>
      </c>
      <c r="D242" s="258"/>
      <c r="E242" s="259" t="str">
        <f t="shared" si="7"/>
        <v/>
      </c>
    </row>
    <row r="243" spans="1:5" ht="38.1" customHeight="1">
      <c r="A243" s="265" t="s">
        <v>2787</v>
      </c>
      <c r="B243" s="256" t="s">
        <v>2788</v>
      </c>
      <c r="C243" s="258">
        <v>33531</v>
      </c>
      <c r="D243" s="258"/>
      <c r="E243" s="259">
        <f t="shared" si="7"/>
        <v>-1</v>
      </c>
    </row>
    <row r="244" spans="1:5" ht="38.1" customHeight="1">
      <c r="A244" s="265" t="s">
        <v>2789</v>
      </c>
      <c r="B244" s="256" t="s">
        <v>2790</v>
      </c>
      <c r="C244" s="258">
        <v>0</v>
      </c>
      <c r="D244" s="258"/>
      <c r="E244" s="259" t="str">
        <f t="shared" si="7"/>
        <v/>
      </c>
    </row>
    <row r="245" spans="1:5" ht="38.1" customHeight="1">
      <c r="A245" s="265" t="s">
        <v>2791</v>
      </c>
      <c r="B245" s="256" t="s">
        <v>2792</v>
      </c>
      <c r="C245" s="258">
        <v>11523</v>
      </c>
      <c r="D245" s="258"/>
      <c r="E245" s="259">
        <f t="shared" si="7"/>
        <v>-1</v>
      </c>
    </row>
    <row r="246" spans="1:5" ht="38.1" customHeight="1">
      <c r="A246" s="265" t="s">
        <v>2793</v>
      </c>
      <c r="B246" s="256" t="s">
        <v>2794</v>
      </c>
      <c r="C246" s="258">
        <v>107712</v>
      </c>
      <c r="D246" s="258"/>
      <c r="E246" s="259">
        <f t="shared" si="7"/>
        <v>-1</v>
      </c>
    </row>
    <row r="247" spans="1:5" ht="38.1" customHeight="1">
      <c r="A247" s="265" t="s">
        <v>2795</v>
      </c>
      <c r="B247" s="256" t="s">
        <v>2796</v>
      </c>
      <c r="C247" s="258">
        <v>28500</v>
      </c>
      <c r="D247" s="258"/>
      <c r="E247" s="259">
        <f t="shared" si="7"/>
        <v>-1</v>
      </c>
    </row>
    <row r="248" spans="1:5" ht="38.1" customHeight="1">
      <c r="A248" s="265" t="s">
        <v>2797</v>
      </c>
      <c r="B248" s="256" t="s">
        <v>2798</v>
      </c>
      <c r="C248" s="258">
        <v>88082</v>
      </c>
      <c r="D248" s="258"/>
      <c r="E248" s="259">
        <f t="shared" si="7"/>
        <v>-1</v>
      </c>
    </row>
    <row r="249" spans="1:5" ht="38.1" customHeight="1">
      <c r="A249" s="265" t="s">
        <v>2799</v>
      </c>
      <c r="B249" s="256" t="s">
        <v>2800</v>
      </c>
      <c r="C249" s="258">
        <v>472803</v>
      </c>
      <c r="D249" s="258"/>
      <c r="E249" s="259">
        <f t="shared" si="7"/>
        <v>-1</v>
      </c>
    </row>
    <row r="250" spans="1:5" ht="38.1" customHeight="1">
      <c r="A250" s="265" t="s">
        <v>2801</v>
      </c>
      <c r="B250" s="256" t="s">
        <v>2802</v>
      </c>
      <c r="C250" s="258">
        <v>74197</v>
      </c>
      <c r="D250" s="258"/>
      <c r="E250" s="259">
        <f t="shared" si="7"/>
        <v>-1</v>
      </c>
    </row>
    <row r="251" spans="1:5" ht="38.1" customHeight="1">
      <c r="A251" s="265" t="s">
        <v>2803</v>
      </c>
      <c r="B251" s="256" t="s">
        <v>2804</v>
      </c>
      <c r="C251" s="258">
        <v>19776</v>
      </c>
      <c r="D251" s="258"/>
      <c r="E251" s="259">
        <f t="shared" si="7"/>
        <v>-1</v>
      </c>
    </row>
    <row r="252" spans="1:5" ht="38.1" customHeight="1">
      <c r="A252" s="265" t="s">
        <v>2805</v>
      </c>
      <c r="B252" s="256" t="s">
        <v>2806</v>
      </c>
      <c r="C252" s="258">
        <v>246653</v>
      </c>
      <c r="D252" s="258"/>
      <c r="E252" s="259">
        <f t="shared" si="7"/>
        <v>-1</v>
      </c>
    </row>
    <row r="253" spans="1:5" ht="38.1" customHeight="1">
      <c r="A253" s="265" t="s">
        <v>2807</v>
      </c>
      <c r="B253" s="256" t="s">
        <v>2808</v>
      </c>
      <c r="C253" s="258"/>
      <c r="D253" s="258"/>
      <c r="E253" s="263"/>
    </row>
    <row r="254" spans="1:5" ht="38.1" customHeight="1">
      <c r="A254" s="265" t="s">
        <v>2809</v>
      </c>
      <c r="B254" s="256" t="s">
        <v>2810</v>
      </c>
      <c r="C254" s="258">
        <v>0</v>
      </c>
      <c r="D254" s="258"/>
      <c r="E254" s="259" t="str">
        <f t="shared" si="7"/>
        <v/>
      </c>
    </row>
    <row r="255" spans="1:5" ht="38.1" customHeight="1">
      <c r="A255" s="265" t="s">
        <v>2811</v>
      </c>
      <c r="B255" s="256" t="s">
        <v>2812</v>
      </c>
      <c r="C255" s="258">
        <v>0</v>
      </c>
      <c r="D255" s="258"/>
      <c r="E255" s="259" t="str">
        <f t="shared" si="7"/>
        <v/>
      </c>
    </row>
    <row r="256" spans="1:5" ht="38.1" customHeight="1">
      <c r="A256" s="265" t="s">
        <v>2813</v>
      </c>
      <c r="B256" s="256" t="s">
        <v>2814</v>
      </c>
      <c r="C256" s="258">
        <v>0</v>
      </c>
      <c r="D256" s="258"/>
      <c r="E256" s="259" t="str">
        <f t="shared" si="7"/>
        <v/>
      </c>
    </row>
    <row r="257" spans="1:5" ht="38.1" customHeight="1">
      <c r="A257" s="265" t="s">
        <v>2815</v>
      </c>
      <c r="B257" s="256" t="s">
        <v>2816</v>
      </c>
      <c r="C257" s="258">
        <v>0</v>
      </c>
      <c r="D257" s="258"/>
      <c r="E257" s="259" t="str">
        <f t="shared" si="7"/>
        <v/>
      </c>
    </row>
    <row r="258" spans="1:5" ht="38.1" customHeight="1">
      <c r="A258" s="265" t="s">
        <v>2817</v>
      </c>
      <c r="B258" s="256" t="s">
        <v>2818</v>
      </c>
      <c r="C258" s="258">
        <v>34882</v>
      </c>
      <c r="D258" s="258"/>
      <c r="E258" s="259">
        <f t="shared" si="7"/>
        <v>-1</v>
      </c>
    </row>
    <row r="259" spans="1:5" ht="38.1" customHeight="1">
      <c r="A259" s="265" t="s">
        <v>2819</v>
      </c>
      <c r="B259" s="256" t="s">
        <v>2820</v>
      </c>
      <c r="C259" s="258">
        <v>30436</v>
      </c>
      <c r="D259" s="258"/>
      <c r="E259" s="259">
        <f t="shared" si="7"/>
        <v>-1</v>
      </c>
    </row>
    <row r="260" spans="1:5" ht="38.1" customHeight="1">
      <c r="A260" s="252"/>
      <c r="B260" s="253"/>
      <c r="C260" s="254"/>
      <c r="D260" s="254"/>
      <c r="E260" s="263"/>
    </row>
    <row r="261" spans="1:5" ht="38.1" customHeight="1">
      <c r="A261" s="266"/>
      <c r="B261" s="267" t="s">
        <v>3215</v>
      </c>
      <c r="C261" s="262">
        <f>C20+C43+C98+C178+C204+C221</f>
        <v>64391</v>
      </c>
      <c r="D261" s="262">
        <f>D178+D204</f>
        <v>2794</v>
      </c>
      <c r="E261" s="263">
        <f t="shared" ref="E261:E269" si="9">(D261-C261)/C261</f>
        <v>-0.95699999999999996</v>
      </c>
    </row>
    <row r="262" spans="1:5" ht="38.1" customHeight="1">
      <c r="A262" s="305" t="s">
        <v>2821</v>
      </c>
      <c r="B262" s="269" t="s">
        <v>115</v>
      </c>
      <c r="C262" s="306"/>
      <c r="D262" s="306">
        <v>20000</v>
      </c>
      <c r="E262" s="263"/>
    </row>
    <row r="263" spans="1:5" ht="38.1" customHeight="1">
      <c r="A263" s="305" t="s">
        <v>2822</v>
      </c>
      <c r="B263" s="307" t="s">
        <v>2823</v>
      </c>
      <c r="C263" s="306">
        <f>SUM(C264:C265)</f>
        <v>3172</v>
      </c>
      <c r="D263" s="306">
        <f>SUM(D264:D265)</f>
        <v>0</v>
      </c>
      <c r="E263" s="263">
        <f t="shared" si="9"/>
        <v>-1</v>
      </c>
    </row>
    <row r="264" spans="1:5" ht="38.1" customHeight="1">
      <c r="A264" s="308" t="s">
        <v>2824</v>
      </c>
      <c r="B264" s="273" t="s">
        <v>2825</v>
      </c>
      <c r="C264" s="309"/>
      <c r="D264" s="310"/>
      <c r="E264" s="263"/>
    </row>
    <row r="265" spans="1:5" ht="38.1" customHeight="1">
      <c r="A265" s="308" t="s">
        <v>2826</v>
      </c>
      <c r="B265" s="273" t="s">
        <v>2827</v>
      </c>
      <c r="C265" s="309">
        <v>3172</v>
      </c>
      <c r="D265" s="310"/>
      <c r="E265" s="263">
        <f t="shared" si="9"/>
        <v>-1</v>
      </c>
    </row>
    <row r="266" spans="1:5" ht="38.1" customHeight="1">
      <c r="A266" s="311" t="s">
        <v>2828</v>
      </c>
      <c r="B266" s="270" t="s">
        <v>2829</v>
      </c>
      <c r="C266" s="312"/>
      <c r="D266" s="313">
        <v>20000</v>
      </c>
      <c r="E266" s="263"/>
    </row>
    <row r="267" spans="1:5" ht="38.1" customHeight="1">
      <c r="A267" s="311" t="s">
        <v>2830</v>
      </c>
      <c r="B267" s="270" t="s">
        <v>2831</v>
      </c>
      <c r="C267" s="312"/>
      <c r="D267" s="313"/>
      <c r="E267" s="263"/>
    </row>
    <row r="268" spans="1:5" ht="38.1" customHeight="1">
      <c r="A268" s="311" t="s">
        <v>2832</v>
      </c>
      <c r="B268" s="275" t="s">
        <v>2833</v>
      </c>
      <c r="C268" s="306"/>
      <c r="D268" s="314">
        <v>1800</v>
      </c>
      <c r="E268" s="263"/>
    </row>
    <row r="269" spans="1:5" ht="38.1" customHeight="1">
      <c r="A269" s="315"/>
      <c r="B269" s="277" t="s">
        <v>122</v>
      </c>
      <c r="C269" s="306">
        <f>C261+C263</f>
        <v>67563</v>
      </c>
      <c r="D269" s="314">
        <f>D178+D204+D266+D268</f>
        <v>24594</v>
      </c>
      <c r="E269" s="263">
        <f t="shared" si="9"/>
        <v>-0.63600000000000001</v>
      </c>
    </row>
    <row r="270" spans="1:5">
      <c r="C270" s="316"/>
    </row>
    <row r="272" spans="1:5">
      <c r="C272" s="316"/>
    </row>
    <row r="274" spans="3:3">
      <c r="C274" s="316"/>
    </row>
    <row r="275" spans="3:3">
      <c r="C275" s="316"/>
    </row>
    <row r="277" spans="3:3">
      <c r="C277" s="316"/>
    </row>
    <row r="278" spans="3:3">
      <c r="C278" s="316"/>
    </row>
    <row r="279" spans="3:3">
      <c r="C279" s="316"/>
    </row>
    <row r="280" spans="3:3">
      <c r="C280" s="316"/>
    </row>
    <row r="282" spans="3:3">
      <c r="C282" s="316"/>
    </row>
  </sheetData>
  <mergeCells count="1">
    <mergeCell ref="B1:E1"/>
  </mergeCells>
  <phoneticPr fontId="84" type="noConversion"/>
  <conditionalFormatting sqref="B268:D268">
    <cfRule type="expression" dxfId="16" priority="3" stopIfTrue="1">
      <formula>"len($A:$A)=3"</formula>
    </cfRule>
  </conditionalFormatting>
  <printOptions horizontalCentered="1"/>
  <pageMargins left="0.47152777777777799" right="0.39305555555555599" top="0.74791666666666701" bottom="0.74791666666666701" header="0.31388888888888899" footer="0.31388888888888899"/>
  <pageSetup paperSize="9" scale="71" orientation="portrait" r:id="rId1"/>
  <headerFooter alignWithMargins="0">
    <oddFooter>&amp;C&amp;16- &amp;P -</oddFooter>
  </headerFooter>
</worksheet>
</file>

<file path=xl/worksheets/sheet11.xml><?xml version="1.0" encoding="utf-8"?>
<worksheet xmlns="http://schemas.openxmlformats.org/spreadsheetml/2006/main" xmlns:r="http://schemas.openxmlformats.org/officeDocument/2006/relationships">
  <sheetPr>
    <tabColor rgb="FF00B0F0"/>
  </sheetPr>
  <dimension ref="A1:E37"/>
  <sheetViews>
    <sheetView showGridLines="0" showZeros="0" view="pageBreakPreview" zoomScaleNormal="115" workbookViewId="0">
      <pane ySplit="3" topLeftCell="A4" activePane="bottomLeft" state="frozen"/>
      <selection pane="bottomLeft" activeCell="E6" sqref="E6"/>
    </sheetView>
  </sheetViews>
  <sheetFormatPr defaultColWidth="9" defaultRowHeight="14.25"/>
  <cols>
    <col min="1" max="1" width="15" style="130" customWidth="1"/>
    <col min="2" max="2" width="50.75" style="130" customWidth="1"/>
    <col min="3" max="4" width="20.625" style="130" customWidth="1"/>
    <col min="5" max="5" width="20.625" style="281" customWidth="1"/>
    <col min="6" max="16384" width="9" style="130"/>
  </cols>
  <sheetData>
    <row r="1" spans="1:5" ht="45" customHeight="1">
      <c r="A1" s="132"/>
      <c r="B1" s="444" t="s">
        <v>3217</v>
      </c>
      <c r="C1" s="444"/>
      <c r="D1" s="444"/>
      <c r="E1" s="444"/>
    </row>
    <row r="2" spans="1:5" s="279" customFormat="1" ht="20.100000000000001" customHeight="1">
      <c r="A2" s="283"/>
      <c r="B2" s="284"/>
      <c r="C2" s="285"/>
      <c r="D2" s="284"/>
      <c r="E2" s="286" t="s">
        <v>0</v>
      </c>
    </row>
    <row r="3" spans="1:5" s="280" customFormat="1" ht="45" customHeight="1">
      <c r="A3" s="287" t="s">
        <v>1</v>
      </c>
      <c r="B3" s="288" t="s">
        <v>2</v>
      </c>
      <c r="C3" s="229" t="s">
        <v>123</v>
      </c>
      <c r="D3" s="229" t="s">
        <v>4</v>
      </c>
      <c r="E3" s="229" t="s">
        <v>124</v>
      </c>
    </row>
    <row r="4" spans="1:5" s="280" customFormat="1" ht="36" customHeight="1">
      <c r="A4" s="257" t="s">
        <v>2318</v>
      </c>
      <c r="B4" s="253" t="s">
        <v>2319</v>
      </c>
      <c r="C4" s="262"/>
      <c r="D4" s="262"/>
      <c r="E4" s="263"/>
    </row>
    <row r="5" spans="1:5" ht="36" customHeight="1">
      <c r="A5" s="257" t="s">
        <v>2320</v>
      </c>
      <c r="B5" s="253" t="s">
        <v>2321</v>
      </c>
      <c r="C5" s="262"/>
      <c r="D5" s="262"/>
      <c r="E5" s="289"/>
    </row>
    <row r="6" spans="1:5" ht="36" customHeight="1">
      <c r="A6" s="257" t="s">
        <v>2322</v>
      </c>
      <c r="B6" s="253" t="s">
        <v>2323</v>
      </c>
      <c r="C6" s="262"/>
      <c r="D6" s="262"/>
      <c r="E6" s="289"/>
    </row>
    <row r="7" spans="1:5" ht="36" customHeight="1">
      <c r="A7" s="257" t="s">
        <v>2324</v>
      </c>
      <c r="B7" s="253" t="s">
        <v>2325</v>
      </c>
      <c r="C7" s="262"/>
      <c r="D7" s="262"/>
      <c r="E7" s="289"/>
    </row>
    <row r="8" spans="1:5" ht="36" customHeight="1">
      <c r="A8" s="257" t="s">
        <v>2326</v>
      </c>
      <c r="B8" s="253" t="s">
        <v>2327</v>
      </c>
      <c r="C8" s="262"/>
      <c r="D8" s="262"/>
      <c r="E8" s="289"/>
    </row>
    <row r="9" spans="1:5" ht="36" customHeight="1">
      <c r="A9" s="257" t="s">
        <v>2328</v>
      </c>
      <c r="B9" s="253" t="s">
        <v>2329</v>
      </c>
      <c r="C9" s="262"/>
      <c r="D9" s="262"/>
      <c r="E9" s="289"/>
    </row>
    <row r="10" spans="1:5" ht="36" customHeight="1">
      <c r="A10" s="257" t="s">
        <v>2330</v>
      </c>
      <c r="B10" s="253" t="s">
        <v>2331</v>
      </c>
      <c r="C10" s="262">
        <v>507</v>
      </c>
      <c r="D10" s="262">
        <v>14000</v>
      </c>
      <c r="E10" s="289">
        <f>(D10-C10)/C10</f>
        <v>26.613</v>
      </c>
    </row>
    <row r="11" spans="1:5" ht="36" customHeight="1">
      <c r="A11" s="257" t="s">
        <v>2332</v>
      </c>
      <c r="B11" s="256" t="s">
        <v>2333</v>
      </c>
      <c r="C11" s="258">
        <v>0</v>
      </c>
      <c r="D11" s="258"/>
      <c r="E11" s="290" t="str">
        <f>IF(C11&gt;0,D11/C11-1,IF(C11&lt;0,-(D11/C11-1),""))</f>
        <v/>
      </c>
    </row>
    <row r="12" spans="1:5" ht="36" customHeight="1">
      <c r="A12" s="257" t="s">
        <v>2334</v>
      </c>
      <c r="B12" s="256" t="s">
        <v>2335</v>
      </c>
      <c r="C12" s="258">
        <v>0</v>
      </c>
      <c r="D12" s="258"/>
      <c r="E12" s="290" t="str">
        <f>IF(C12&gt;0,D12/C12-1,IF(C12&lt;0,-(D12/C12-1),""))</f>
        <v/>
      </c>
    </row>
    <row r="13" spans="1:5" ht="36" customHeight="1">
      <c r="A13" s="257" t="s">
        <v>2336</v>
      </c>
      <c r="B13" s="256" t="s">
        <v>2337</v>
      </c>
      <c r="C13" s="258">
        <v>0</v>
      </c>
      <c r="D13" s="258"/>
      <c r="E13" s="290" t="str">
        <f>IF(C13&gt;0,D13/C13-1,IF(C13&lt;0,-(D13/C13-1),""))</f>
        <v/>
      </c>
    </row>
    <row r="14" spans="1:5" ht="36" customHeight="1">
      <c r="A14" s="257" t="s">
        <v>2338</v>
      </c>
      <c r="B14" s="256" t="s">
        <v>2339</v>
      </c>
      <c r="C14" s="258">
        <v>0</v>
      </c>
      <c r="D14" s="258"/>
      <c r="E14" s="290" t="str">
        <f>IF(C14&gt;0,D14/C14-1,IF(C14&lt;0,-(D14/C14-1),""))</f>
        <v/>
      </c>
    </row>
    <row r="15" spans="1:5" ht="36" customHeight="1">
      <c r="A15" s="257" t="s">
        <v>2340</v>
      </c>
      <c r="B15" s="256" t="s">
        <v>2341</v>
      </c>
      <c r="C15" s="258">
        <v>507</v>
      </c>
      <c r="D15" s="258"/>
      <c r="E15" s="289">
        <f>(D15-C15)/C15</f>
        <v>-1</v>
      </c>
    </row>
    <row r="16" spans="1:5" ht="36" customHeight="1">
      <c r="A16" s="291" t="s">
        <v>2342</v>
      </c>
      <c r="B16" s="292" t="s">
        <v>2343</v>
      </c>
      <c r="C16" s="262"/>
      <c r="D16" s="262"/>
      <c r="E16" s="289"/>
    </row>
    <row r="17" spans="1:5" ht="36" customHeight="1">
      <c r="A17" s="291" t="s">
        <v>2344</v>
      </c>
      <c r="B17" s="292" t="s">
        <v>2345</v>
      </c>
      <c r="C17" s="262"/>
      <c r="D17" s="262"/>
      <c r="E17" s="289"/>
    </row>
    <row r="18" spans="1:5" ht="36" customHeight="1">
      <c r="A18" s="291" t="s">
        <v>2346</v>
      </c>
      <c r="B18" s="168" t="s">
        <v>2347</v>
      </c>
      <c r="C18" s="258"/>
      <c r="D18" s="258"/>
      <c r="E18" s="289"/>
    </row>
    <row r="19" spans="1:5" ht="36" customHeight="1">
      <c r="A19" s="291" t="s">
        <v>2348</v>
      </c>
      <c r="B19" s="168" t="s">
        <v>2349</v>
      </c>
      <c r="C19" s="258"/>
      <c r="D19" s="258"/>
      <c r="E19" s="289"/>
    </row>
    <row r="20" spans="1:5" ht="36" customHeight="1">
      <c r="A20" s="291" t="s">
        <v>2350</v>
      </c>
      <c r="B20" s="292" t="s">
        <v>2351</v>
      </c>
      <c r="C20" s="262"/>
      <c r="D20" s="262"/>
      <c r="E20" s="289"/>
    </row>
    <row r="21" spans="1:5" ht="36" customHeight="1">
      <c r="A21" s="291" t="s">
        <v>2352</v>
      </c>
      <c r="B21" s="292" t="s">
        <v>2353</v>
      </c>
      <c r="C21" s="262"/>
      <c r="D21" s="262"/>
      <c r="E21" s="289"/>
    </row>
    <row r="22" spans="1:5" ht="36" customHeight="1">
      <c r="A22" s="291" t="s">
        <v>2354</v>
      </c>
      <c r="B22" s="292" t="s">
        <v>2355</v>
      </c>
      <c r="C22" s="262"/>
      <c r="D22" s="262"/>
      <c r="E22" s="289"/>
    </row>
    <row r="23" spans="1:5" ht="36" customHeight="1">
      <c r="A23" s="257" t="s">
        <v>2356</v>
      </c>
      <c r="B23" s="253" t="s">
        <v>2357</v>
      </c>
      <c r="C23" s="262"/>
      <c r="D23" s="262"/>
      <c r="E23" s="289"/>
    </row>
    <row r="24" spans="1:5" ht="36" customHeight="1">
      <c r="A24" s="257" t="s">
        <v>2358</v>
      </c>
      <c r="B24" s="253" t="s">
        <v>2359</v>
      </c>
      <c r="C24" s="262"/>
      <c r="D24" s="262"/>
      <c r="E24" s="289"/>
    </row>
    <row r="25" spans="1:5" ht="36" customHeight="1">
      <c r="A25" s="257" t="s">
        <v>2360</v>
      </c>
      <c r="B25" s="253" t="s">
        <v>2361</v>
      </c>
      <c r="C25" s="262"/>
      <c r="D25" s="262"/>
      <c r="E25" s="289"/>
    </row>
    <row r="26" spans="1:5" ht="36" customHeight="1">
      <c r="A26" s="257" t="s">
        <v>2362</v>
      </c>
      <c r="B26" s="253" t="s">
        <v>2363</v>
      </c>
      <c r="C26" s="262">
        <v>22312</v>
      </c>
      <c r="D26" s="262"/>
      <c r="E26" s="289">
        <f t="shared" ref="E26:E30" si="0">(D26-C26)/C26</f>
        <v>-1</v>
      </c>
    </row>
    <row r="27" spans="1:5" ht="36" customHeight="1">
      <c r="A27" s="257" t="s">
        <v>2364</v>
      </c>
      <c r="B27" s="253" t="s">
        <v>2365</v>
      </c>
      <c r="C27" s="262"/>
      <c r="D27" s="262">
        <v>10596</v>
      </c>
      <c r="E27" s="289"/>
    </row>
    <row r="28" spans="1:5" ht="36" customHeight="1">
      <c r="A28" s="257"/>
      <c r="B28" s="256"/>
      <c r="C28" s="258"/>
      <c r="D28" s="258"/>
      <c r="E28" s="289"/>
    </row>
    <row r="29" spans="1:5" ht="36" customHeight="1">
      <c r="A29" s="266"/>
      <c r="B29" s="267" t="s">
        <v>2834</v>
      </c>
      <c r="C29" s="262">
        <f>C26+C10</f>
        <v>22819</v>
      </c>
      <c r="D29" s="262">
        <v>24596</v>
      </c>
      <c r="E29" s="289">
        <f t="shared" si="0"/>
        <v>7.8E-2</v>
      </c>
    </row>
    <row r="30" spans="1:5" ht="36" customHeight="1">
      <c r="A30" s="293">
        <v>105</v>
      </c>
      <c r="B30" s="294" t="s">
        <v>2366</v>
      </c>
      <c r="C30" s="69">
        <v>29000</v>
      </c>
      <c r="D30" s="69"/>
      <c r="E30" s="289">
        <f t="shared" si="0"/>
        <v>-1</v>
      </c>
    </row>
    <row r="31" spans="1:5" ht="36" customHeight="1">
      <c r="A31" s="293">
        <v>110</v>
      </c>
      <c r="B31" s="294" t="s">
        <v>57</v>
      </c>
      <c r="C31" s="69"/>
      <c r="D31" s="69"/>
      <c r="E31" s="289"/>
    </row>
    <row r="32" spans="1:5" ht="36" customHeight="1">
      <c r="A32" s="295">
        <v>11004</v>
      </c>
      <c r="B32" s="296" t="s">
        <v>2835</v>
      </c>
      <c r="C32" s="71"/>
      <c r="D32" s="71"/>
      <c r="E32" s="289"/>
    </row>
    <row r="33" spans="1:5" ht="36" customHeight="1">
      <c r="A33" s="295">
        <v>1100401</v>
      </c>
      <c r="B33" s="296" t="s">
        <v>2368</v>
      </c>
      <c r="C33" s="71"/>
      <c r="D33" s="71"/>
      <c r="E33" s="289"/>
    </row>
    <row r="34" spans="1:5" ht="36" customHeight="1">
      <c r="A34" s="295">
        <v>1100402</v>
      </c>
      <c r="B34" s="296" t="s">
        <v>2836</v>
      </c>
      <c r="C34" s="97"/>
      <c r="D34" s="71"/>
      <c r="E34" s="289"/>
    </row>
    <row r="35" spans="1:5" ht="36" customHeight="1">
      <c r="A35" s="295">
        <v>11008</v>
      </c>
      <c r="B35" s="296" t="s">
        <v>60</v>
      </c>
      <c r="C35" s="71"/>
      <c r="D35" s="297"/>
      <c r="E35" s="289"/>
    </row>
    <row r="36" spans="1:5" ht="36" customHeight="1">
      <c r="A36" s="298">
        <v>11009</v>
      </c>
      <c r="B36" s="299" t="s">
        <v>61</v>
      </c>
      <c r="C36" s="300"/>
      <c r="D36" s="300"/>
      <c r="E36" s="301"/>
    </row>
    <row r="37" spans="1:5" ht="36" customHeight="1">
      <c r="A37" s="302"/>
      <c r="B37" s="303" t="s">
        <v>64</v>
      </c>
      <c r="C37" s="69">
        <f>C29+C30</f>
        <v>51819</v>
      </c>
      <c r="D37" s="69">
        <v>24596</v>
      </c>
      <c r="E37" s="289">
        <f>(D37-C37)/C37</f>
        <v>-0.52500000000000002</v>
      </c>
    </row>
  </sheetData>
  <mergeCells count="1">
    <mergeCell ref="B1:E1"/>
  </mergeCells>
  <phoneticPr fontId="84" type="noConversion"/>
  <conditionalFormatting sqref="B30:C34 D31:D32">
    <cfRule type="expression" dxfId="15" priority="8" stopIfTrue="1">
      <formula>"len($A:$A)=3"</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2.xml><?xml version="1.0" encoding="utf-8"?>
<worksheet xmlns="http://schemas.openxmlformats.org/spreadsheetml/2006/main" xmlns:r="http://schemas.openxmlformats.org/officeDocument/2006/relationships">
  <sheetPr>
    <tabColor rgb="FF00B0F0"/>
  </sheetPr>
  <dimension ref="A1:E274"/>
  <sheetViews>
    <sheetView showGridLines="0" showZeros="0" view="pageBreakPreview" zoomScaleNormal="115" workbookViewId="0">
      <pane ySplit="3" topLeftCell="A175" activePane="bottomLeft" state="frozen"/>
      <selection pane="bottomLeft" activeCell="F7" sqref="F7"/>
    </sheetView>
  </sheetViews>
  <sheetFormatPr defaultColWidth="9" defaultRowHeight="14.25"/>
  <cols>
    <col min="1" max="1" width="13.5" style="237" customWidth="1"/>
    <col min="2" max="2" width="50.75" style="237" customWidth="1"/>
    <col min="3" max="4" width="20.625" style="241" customWidth="1"/>
    <col min="5" max="5" width="20.625" style="242" customWidth="1"/>
    <col min="6" max="16384" width="9" style="237"/>
  </cols>
  <sheetData>
    <row r="1" spans="1:5" ht="45" customHeight="1">
      <c r="A1" s="243"/>
      <c r="B1" s="443" t="s">
        <v>3218</v>
      </c>
      <c r="C1" s="443"/>
      <c r="D1" s="443"/>
      <c r="E1" s="443"/>
    </row>
    <row r="2" spans="1:5" s="238" customFormat="1" ht="20.100000000000001" customHeight="1">
      <c r="A2" s="245"/>
      <c r="B2" s="246"/>
      <c r="C2" s="246"/>
      <c r="D2" s="246"/>
      <c r="E2" s="247" t="s">
        <v>0</v>
      </c>
    </row>
    <row r="3" spans="1:5" s="239" customFormat="1" ht="45" customHeight="1">
      <c r="A3" s="248" t="s">
        <v>1</v>
      </c>
      <c r="B3" s="249" t="s">
        <v>2</v>
      </c>
      <c r="C3" s="250" t="s">
        <v>123</v>
      </c>
      <c r="D3" s="250" t="s">
        <v>4</v>
      </c>
      <c r="E3" s="250" t="s">
        <v>124</v>
      </c>
    </row>
    <row r="4" spans="1:5" ht="36" customHeight="1">
      <c r="A4" s="252" t="s">
        <v>77</v>
      </c>
      <c r="B4" s="253" t="s">
        <v>2370</v>
      </c>
      <c r="C4" s="254"/>
      <c r="D4" s="254"/>
      <c r="E4" s="255"/>
    </row>
    <row r="5" spans="1:5" ht="36" customHeight="1">
      <c r="A5" s="252" t="s">
        <v>2371</v>
      </c>
      <c r="B5" s="256" t="s">
        <v>2372</v>
      </c>
      <c r="C5" s="254"/>
      <c r="D5" s="254"/>
      <c r="E5" s="255"/>
    </row>
    <row r="6" spans="1:5" ht="36" customHeight="1">
      <c r="A6" s="257" t="s">
        <v>2373</v>
      </c>
      <c r="B6" s="256" t="s">
        <v>2374</v>
      </c>
      <c r="C6" s="258"/>
      <c r="D6" s="258"/>
      <c r="E6" s="259" t="str">
        <f t="shared" ref="E6:E67" si="0">IF(C6&gt;0,D6/C6-1,IF(C6&lt;0,-(D6/C6-1),""))</f>
        <v/>
      </c>
    </row>
    <row r="7" spans="1:5" ht="36" customHeight="1">
      <c r="A7" s="257" t="s">
        <v>2375</v>
      </c>
      <c r="B7" s="256" t="s">
        <v>2376</v>
      </c>
      <c r="C7" s="258"/>
      <c r="D7" s="258"/>
      <c r="E7" s="259" t="str">
        <f t="shared" si="0"/>
        <v/>
      </c>
    </row>
    <row r="8" spans="1:5" ht="36" customHeight="1">
      <c r="A8" s="257" t="s">
        <v>2377</v>
      </c>
      <c r="B8" s="256" t="s">
        <v>2378</v>
      </c>
      <c r="C8" s="260"/>
      <c r="D8" s="260"/>
      <c r="E8" s="261"/>
    </row>
    <row r="9" spans="1:5" ht="36" customHeight="1">
      <c r="A9" s="257" t="s">
        <v>2379</v>
      </c>
      <c r="B9" s="256" t="s">
        <v>2380</v>
      </c>
      <c r="C9" s="258"/>
      <c r="D9" s="258"/>
      <c r="E9" s="259" t="str">
        <f t="shared" si="0"/>
        <v/>
      </c>
    </row>
    <row r="10" spans="1:5" ht="36" customHeight="1">
      <c r="A10" s="257" t="s">
        <v>2381</v>
      </c>
      <c r="B10" s="256" t="s">
        <v>2382</v>
      </c>
      <c r="C10" s="260"/>
      <c r="D10" s="260"/>
      <c r="E10" s="261"/>
    </row>
    <row r="11" spans="1:5" ht="36" customHeight="1">
      <c r="A11" s="252" t="s">
        <v>2383</v>
      </c>
      <c r="B11" s="253" t="s">
        <v>2384</v>
      </c>
      <c r="C11" s="262">
        <f>SUM(C12:C16)</f>
        <v>0</v>
      </c>
      <c r="D11" s="262">
        <f>SUM(D12:D16)</f>
        <v>0</v>
      </c>
      <c r="E11" s="263" t="str">
        <f t="shared" si="0"/>
        <v/>
      </c>
    </row>
    <row r="12" spans="1:5" ht="36" customHeight="1">
      <c r="A12" s="257" t="s">
        <v>2385</v>
      </c>
      <c r="B12" s="256" t="s">
        <v>2386</v>
      </c>
      <c r="C12" s="258"/>
      <c r="D12" s="258"/>
      <c r="E12" s="259" t="str">
        <f t="shared" si="0"/>
        <v/>
      </c>
    </row>
    <row r="13" spans="1:5" ht="36" customHeight="1">
      <c r="A13" s="257" t="s">
        <v>2387</v>
      </c>
      <c r="B13" s="256" t="s">
        <v>2388</v>
      </c>
      <c r="C13" s="258"/>
      <c r="D13" s="258"/>
      <c r="E13" s="259" t="str">
        <f t="shared" si="0"/>
        <v/>
      </c>
    </row>
    <row r="14" spans="1:5" ht="36" customHeight="1">
      <c r="A14" s="257" t="s">
        <v>2389</v>
      </c>
      <c r="B14" s="256" t="s">
        <v>2390</v>
      </c>
      <c r="C14" s="258"/>
      <c r="D14" s="258"/>
      <c r="E14" s="259" t="str">
        <f t="shared" si="0"/>
        <v/>
      </c>
    </row>
    <row r="15" spans="1:5" ht="36" customHeight="1">
      <c r="A15" s="257" t="s">
        <v>2391</v>
      </c>
      <c r="B15" s="256" t="s">
        <v>2392</v>
      </c>
      <c r="C15" s="258"/>
      <c r="D15" s="258"/>
      <c r="E15" s="259" t="str">
        <f t="shared" si="0"/>
        <v/>
      </c>
    </row>
    <row r="16" spans="1:5" ht="36" customHeight="1">
      <c r="A16" s="257" t="s">
        <v>2393</v>
      </c>
      <c r="B16" s="256" t="s">
        <v>2394</v>
      </c>
      <c r="C16" s="258"/>
      <c r="D16" s="258"/>
      <c r="E16" s="259" t="str">
        <f t="shared" si="0"/>
        <v/>
      </c>
    </row>
    <row r="17" spans="1:5" ht="36" customHeight="1">
      <c r="A17" s="252" t="s">
        <v>2395</v>
      </c>
      <c r="B17" s="253" t="s">
        <v>2396</v>
      </c>
      <c r="C17" s="262">
        <f>SUM(C18:C19)</f>
        <v>0</v>
      </c>
      <c r="D17" s="262">
        <f>SUM(D18:D19)</f>
        <v>0</v>
      </c>
      <c r="E17" s="263" t="str">
        <f t="shared" si="0"/>
        <v/>
      </c>
    </row>
    <row r="18" spans="1:5" ht="36" customHeight="1">
      <c r="A18" s="257" t="s">
        <v>2397</v>
      </c>
      <c r="B18" s="256" t="s">
        <v>2398</v>
      </c>
      <c r="C18" s="258"/>
      <c r="D18" s="258"/>
      <c r="E18" s="259" t="str">
        <f t="shared" si="0"/>
        <v/>
      </c>
    </row>
    <row r="19" spans="1:5" ht="36" customHeight="1">
      <c r="A19" s="257" t="s">
        <v>2399</v>
      </c>
      <c r="B19" s="256" t="s">
        <v>2400</v>
      </c>
      <c r="C19" s="258"/>
      <c r="D19" s="258"/>
      <c r="E19" s="259" t="str">
        <f t="shared" si="0"/>
        <v/>
      </c>
    </row>
    <row r="20" spans="1:5" ht="36" customHeight="1">
      <c r="A20" s="252" t="s">
        <v>79</v>
      </c>
      <c r="B20" s="253" t="s">
        <v>2401</v>
      </c>
      <c r="C20" s="254"/>
      <c r="D20" s="254"/>
      <c r="E20" s="255"/>
    </row>
    <row r="21" spans="1:5" ht="36" customHeight="1">
      <c r="A21" s="252" t="s">
        <v>2402</v>
      </c>
      <c r="B21" s="253" t="s">
        <v>2403</v>
      </c>
      <c r="C21" s="262">
        <f>SUM(C22:C24)</f>
        <v>0</v>
      </c>
      <c r="D21" s="262">
        <f>SUM(D22:D24)</f>
        <v>0</v>
      </c>
      <c r="E21" s="263" t="str">
        <f t="shared" si="0"/>
        <v/>
      </c>
    </row>
    <row r="22" spans="1:5" ht="36" customHeight="1">
      <c r="A22" s="257" t="s">
        <v>2404</v>
      </c>
      <c r="B22" s="256" t="s">
        <v>2405</v>
      </c>
      <c r="C22" s="258"/>
      <c r="D22" s="258"/>
      <c r="E22" s="259" t="str">
        <f t="shared" si="0"/>
        <v/>
      </c>
    </row>
    <row r="23" spans="1:5" ht="36" customHeight="1">
      <c r="A23" s="257" t="s">
        <v>2406</v>
      </c>
      <c r="B23" s="256" t="s">
        <v>2407</v>
      </c>
      <c r="C23" s="258"/>
      <c r="D23" s="258"/>
      <c r="E23" s="259" t="str">
        <f t="shared" si="0"/>
        <v/>
      </c>
    </row>
    <row r="24" spans="1:5" ht="36" customHeight="1">
      <c r="A24" s="257" t="s">
        <v>2408</v>
      </c>
      <c r="B24" s="256" t="s">
        <v>2409</v>
      </c>
      <c r="C24" s="258"/>
      <c r="D24" s="258"/>
      <c r="E24" s="259" t="str">
        <f t="shared" si="0"/>
        <v/>
      </c>
    </row>
    <row r="25" spans="1:5" ht="36" customHeight="1">
      <c r="A25" s="252" t="s">
        <v>2410</v>
      </c>
      <c r="B25" s="253" t="s">
        <v>2411</v>
      </c>
      <c r="C25" s="262">
        <f>SUM(C26:C28)</f>
        <v>0</v>
      </c>
      <c r="D25" s="262">
        <f>SUM(D26:D28)</f>
        <v>0</v>
      </c>
      <c r="E25" s="263" t="str">
        <f t="shared" si="0"/>
        <v/>
      </c>
    </row>
    <row r="26" spans="1:5" ht="36" customHeight="1">
      <c r="A26" s="257" t="s">
        <v>2412</v>
      </c>
      <c r="B26" s="256" t="s">
        <v>2405</v>
      </c>
      <c r="C26" s="258"/>
      <c r="D26" s="258"/>
      <c r="E26" s="259" t="str">
        <f t="shared" si="0"/>
        <v/>
      </c>
    </row>
    <row r="27" spans="1:5" ht="36" customHeight="1">
      <c r="A27" s="257" t="s">
        <v>2413</v>
      </c>
      <c r="B27" s="256" t="s">
        <v>2407</v>
      </c>
      <c r="C27" s="258"/>
      <c r="D27" s="258"/>
      <c r="E27" s="259" t="str">
        <f t="shared" si="0"/>
        <v/>
      </c>
    </row>
    <row r="28" spans="1:5" ht="36" customHeight="1">
      <c r="A28" s="257" t="s">
        <v>2414</v>
      </c>
      <c r="B28" s="256" t="s">
        <v>2415</v>
      </c>
      <c r="C28" s="258"/>
      <c r="D28" s="258"/>
      <c r="E28" s="259" t="str">
        <f t="shared" si="0"/>
        <v/>
      </c>
    </row>
    <row r="29" spans="1:5" s="240" customFormat="1" ht="36" customHeight="1">
      <c r="A29" s="252" t="s">
        <v>2416</v>
      </c>
      <c r="B29" s="253" t="s">
        <v>2417</v>
      </c>
      <c r="C29" s="262">
        <f>SUM(C30:C31)</f>
        <v>0</v>
      </c>
      <c r="D29" s="262">
        <f>SUM(D30:D31)</f>
        <v>0</v>
      </c>
      <c r="E29" s="263" t="str">
        <f t="shared" si="0"/>
        <v/>
      </c>
    </row>
    <row r="30" spans="1:5" ht="36" customHeight="1">
      <c r="A30" s="257" t="s">
        <v>2418</v>
      </c>
      <c r="B30" s="256" t="s">
        <v>2407</v>
      </c>
      <c r="C30" s="258"/>
      <c r="D30" s="258"/>
      <c r="E30" s="259" t="str">
        <f t="shared" si="0"/>
        <v/>
      </c>
    </row>
    <row r="31" spans="1:5" ht="36" customHeight="1">
      <c r="A31" s="257" t="s">
        <v>2419</v>
      </c>
      <c r="B31" s="256" t="s">
        <v>2420</v>
      </c>
      <c r="C31" s="258"/>
      <c r="D31" s="258"/>
      <c r="E31" s="259" t="str">
        <f t="shared" si="0"/>
        <v/>
      </c>
    </row>
    <row r="32" spans="1:5" ht="36" customHeight="1">
      <c r="A32" s="252" t="s">
        <v>83</v>
      </c>
      <c r="B32" s="253" t="s">
        <v>2421</v>
      </c>
      <c r="C32" s="254"/>
      <c r="D32" s="254"/>
      <c r="E32" s="255"/>
    </row>
    <row r="33" spans="1:5" ht="36" customHeight="1">
      <c r="A33" s="252" t="s">
        <v>2422</v>
      </c>
      <c r="B33" s="253" t="s">
        <v>2423</v>
      </c>
      <c r="C33" s="262">
        <f>SUM(C34:C37)</f>
        <v>0</v>
      </c>
      <c r="D33" s="262">
        <f>SUM(D34:D37)</f>
        <v>0</v>
      </c>
      <c r="E33" s="263" t="str">
        <f t="shared" si="0"/>
        <v/>
      </c>
    </row>
    <row r="34" spans="1:5" ht="36" customHeight="1">
      <c r="A34" s="257">
        <v>2116001</v>
      </c>
      <c r="B34" s="256" t="s">
        <v>2424</v>
      </c>
      <c r="C34" s="258">
        <f>SUM(C35:C42)</f>
        <v>0</v>
      </c>
      <c r="D34" s="258">
        <f>SUM(D35:D42)</f>
        <v>0</v>
      </c>
      <c r="E34" s="259" t="str">
        <f t="shared" si="0"/>
        <v/>
      </c>
    </row>
    <row r="35" spans="1:5" ht="36" customHeight="1">
      <c r="A35" s="257">
        <v>2116002</v>
      </c>
      <c r="B35" s="256" t="s">
        <v>2425</v>
      </c>
      <c r="C35" s="258"/>
      <c r="D35" s="258"/>
      <c r="E35" s="259" t="str">
        <f t="shared" si="0"/>
        <v/>
      </c>
    </row>
    <row r="36" spans="1:5" ht="36" customHeight="1">
      <c r="A36" s="257">
        <v>2116003</v>
      </c>
      <c r="B36" s="256" t="s">
        <v>2426</v>
      </c>
      <c r="C36" s="258"/>
      <c r="D36" s="258"/>
      <c r="E36" s="259" t="str">
        <f t="shared" si="0"/>
        <v/>
      </c>
    </row>
    <row r="37" spans="1:5" s="240" customFormat="1" ht="36" customHeight="1">
      <c r="A37" s="257">
        <v>2116099</v>
      </c>
      <c r="B37" s="256" t="s">
        <v>2427</v>
      </c>
      <c r="C37" s="258"/>
      <c r="D37" s="258"/>
      <c r="E37" s="259" t="str">
        <f t="shared" si="0"/>
        <v/>
      </c>
    </row>
    <row r="38" spans="1:5" ht="36" customHeight="1">
      <c r="A38" s="252">
        <v>21161</v>
      </c>
      <c r="B38" s="253" t="s">
        <v>2428</v>
      </c>
      <c r="C38" s="262">
        <f>SUM(C39:C42)</f>
        <v>0</v>
      </c>
      <c r="D38" s="262">
        <f>SUM(D39:D42)</f>
        <v>0</v>
      </c>
      <c r="E38" s="263" t="str">
        <f t="shared" si="0"/>
        <v/>
      </c>
    </row>
    <row r="39" spans="1:5" ht="36" customHeight="1">
      <c r="A39" s="257">
        <v>2116101</v>
      </c>
      <c r="B39" s="256" t="s">
        <v>2429</v>
      </c>
      <c r="C39" s="258"/>
      <c r="D39" s="258"/>
      <c r="E39" s="259" t="str">
        <f t="shared" si="0"/>
        <v/>
      </c>
    </row>
    <row r="40" spans="1:5" ht="36" customHeight="1">
      <c r="A40" s="257">
        <v>2116102</v>
      </c>
      <c r="B40" s="256" t="s">
        <v>2430</v>
      </c>
      <c r="C40" s="258"/>
      <c r="D40" s="258"/>
      <c r="E40" s="259" t="str">
        <f t="shared" si="0"/>
        <v/>
      </c>
    </row>
    <row r="41" spans="1:5" ht="36" customHeight="1">
      <c r="A41" s="257">
        <v>2116103</v>
      </c>
      <c r="B41" s="256" t="s">
        <v>2431</v>
      </c>
      <c r="C41" s="258"/>
      <c r="D41" s="258"/>
      <c r="E41" s="259" t="str">
        <f t="shared" si="0"/>
        <v/>
      </c>
    </row>
    <row r="42" spans="1:5" ht="36" customHeight="1">
      <c r="A42" s="257">
        <v>2116104</v>
      </c>
      <c r="B42" s="256" t="s">
        <v>2432</v>
      </c>
      <c r="C42" s="258"/>
      <c r="D42" s="258"/>
      <c r="E42" s="259" t="str">
        <f t="shared" si="0"/>
        <v/>
      </c>
    </row>
    <row r="43" spans="1:5" ht="36" customHeight="1">
      <c r="A43" s="252" t="s">
        <v>85</v>
      </c>
      <c r="B43" s="253" t="s">
        <v>2433</v>
      </c>
      <c r="C43" s="254"/>
      <c r="D43" s="254"/>
      <c r="E43" s="255"/>
    </row>
    <row r="44" spans="1:5" ht="36" customHeight="1">
      <c r="A44" s="252" t="s">
        <v>2434</v>
      </c>
      <c r="B44" s="253" t="s">
        <v>2435</v>
      </c>
      <c r="C44" s="254"/>
      <c r="D44" s="254"/>
      <c r="E44" s="255"/>
    </row>
    <row r="45" spans="1:5" ht="36" customHeight="1">
      <c r="A45" s="257" t="s">
        <v>2436</v>
      </c>
      <c r="B45" s="256" t="s">
        <v>2437</v>
      </c>
      <c r="C45" s="258"/>
      <c r="D45" s="258"/>
      <c r="E45" s="259" t="str">
        <f t="shared" si="0"/>
        <v/>
      </c>
    </row>
    <row r="46" spans="1:5" ht="36" customHeight="1">
      <c r="A46" s="257" t="s">
        <v>2438</v>
      </c>
      <c r="B46" s="256" t="s">
        <v>2439</v>
      </c>
      <c r="C46" s="258"/>
      <c r="D46" s="258"/>
      <c r="E46" s="259" t="str">
        <f t="shared" si="0"/>
        <v/>
      </c>
    </row>
    <row r="47" spans="1:5" ht="36" customHeight="1">
      <c r="A47" s="257" t="s">
        <v>2440</v>
      </c>
      <c r="B47" s="256" t="s">
        <v>2441</v>
      </c>
      <c r="C47" s="258"/>
      <c r="D47" s="258"/>
      <c r="E47" s="259" t="str">
        <f t="shared" si="0"/>
        <v/>
      </c>
    </row>
    <row r="48" spans="1:5" ht="36" customHeight="1">
      <c r="A48" s="257" t="s">
        <v>2442</v>
      </c>
      <c r="B48" s="256" t="s">
        <v>2443</v>
      </c>
      <c r="C48" s="258"/>
      <c r="D48" s="258"/>
      <c r="E48" s="259" t="str">
        <f t="shared" si="0"/>
        <v/>
      </c>
    </row>
    <row r="49" spans="1:5" ht="36" customHeight="1">
      <c r="A49" s="257" t="s">
        <v>2444</v>
      </c>
      <c r="B49" s="256" t="s">
        <v>2445</v>
      </c>
      <c r="C49" s="258"/>
      <c r="D49" s="258"/>
      <c r="E49" s="259" t="str">
        <f t="shared" si="0"/>
        <v/>
      </c>
    </row>
    <row r="50" spans="1:5" ht="36" customHeight="1">
      <c r="A50" s="257" t="s">
        <v>2446</v>
      </c>
      <c r="B50" s="256" t="s">
        <v>2447</v>
      </c>
      <c r="C50" s="258"/>
      <c r="D50" s="258"/>
      <c r="E50" s="259" t="str">
        <f t="shared" si="0"/>
        <v/>
      </c>
    </row>
    <row r="51" spans="1:5" ht="36" customHeight="1">
      <c r="A51" s="257" t="s">
        <v>2448</v>
      </c>
      <c r="B51" s="256" t="s">
        <v>2449</v>
      </c>
      <c r="C51" s="258"/>
      <c r="D51" s="258"/>
      <c r="E51" s="259" t="str">
        <f t="shared" si="0"/>
        <v/>
      </c>
    </row>
    <row r="52" spans="1:5" ht="36" customHeight="1">
      <c r="A52" s="257" t="s">
        <v>2450</v>
      </c>
      <c r="B52" s="256" t="s">
        <v>2451</v>
      </c>
      <c r="C52" s="258"/>
      <c r="D52" s="258"/>
      <c r="E52" s="259" t="str">
        <f t="shared" si="0"/>
        <v/>
      </c>
    </row>
    <row r="53" spans="1:5" ht="36" customHeight="1">
      <c r="A53" s="257" t="s">
        <v>2452</v>
      </c>
      <c r="B53" s="256" t="s">
        <v>2453</v>
      </c>
      <c r="C53" s="258"/>
      <c r="D53" s="258"/>
      <c r="E53" s="259" t="str">
        <f t="shared" si="0"/>
        <v/>
      </c>
    </row>
    <row r="54" spans="1:5" ht="36" customHeight="1">
      <c r="A54" s="257" t="s">
        <v>2454</v>
      </c>
      <c r="B54" s="256" t="s">
        <v>2455</v>
      </c>
      <c r="C54" s="258"/>
      <c r="D54" s="258"/>
      <c r="E54" s="259" t="str">
        <f t="shared" si="0"/>
        <v/>
      </c>
    </row>
    <row r="55" spans="1:5" ht="36" customHeight="1">
      <c r="A55" s="257" t="s">
        <v>2456</v>
      </c>
      <c r="B55" s="256" t="s">
        <v>2457</v>
      </c>
      <c r="C55" s="258"/>
      <c r="D55" s="258"/>
      <c r="E55" s="259" t="str">
        <f t="shared" si="0"/>
        <v/>
      </c>
    </row>
    <row r="56" spans="1:5" ht="36" customHeight="1">
      <c r="A56" s="257" t="s">
        <v>2458</v>
      </c>
      <c r="B56" s="256" t="s">
        <v>2459</v>
      </c>
      <c r="C56" s="260"/>
      <c r="D56" s="260"/>
      <c r="E56" s="261"/>
    </row>
    <row r="57" spans="1:5" ht="36" customHeight="1">
      <c r="A57" s="252" t="s">
        <v>2460</v>
      </c>
      <c r="B57" s="253" t="s">
        <v>2461</v>
      </c>
      <c r="C57" s="262">
        <f>SUM(C58:C60)</f>
        <v>0</v>
      </c>
      <c r="D57" s="262">
        <f>SUM(D58:D60)</f>
        <v>0</v>
      </c>
      <c r="E57" s="263" t="str">
        <f t="shared" si="0"/>
        <v/>
      </c>
    </row>
    <row r="58" spans="1:5" ht="36" customHeight="1">
      <c r="A58" s="257" t="s">
        <v>2462</v>
      </c>
      <c r="B58" s="256" t="s">
        <v>2437</v>
      </c>
      <c r="C58" s="258"/>
      <c r="D58" s="258"/>
      <c r="E58" s="259" t="str">
        <f t="shared" si="0"/>
        <v/>
      </c>
    </row>
    <row r="59" spans="1:5" ht="36" customHeight="1">
      <c r="A59" s="257" t="s">
        <v>2463</v>
      </c>
      <c r="B59" s="256" t="s">
        <v>2439</v>
      </c>
      <c r="C59" s="258"/>
      <c r="D59" s="258"/>
      <c r="E59" s="259" t="str">
        <f t="shared" si="0"/>
        <v/>
      </c>
    </row>
    <row r="60" spans="1:5" ht="36" customHeight="1">
      <c r="A60" s="257" t="s">
        <v>2464</v>
      </c>
      <c r="B60" s="256" t="s">
        <v>2465</v>
      </c>
      <c r="C60" s="258"/>
      <c r="D60" s="258"/>
      <c r="E60" s="259" t="str">
        <f t="shared" si="0"/>
        <v/>
      </c>
    </row>
    <row r="61" spans="1:5" ht="36" customHeight="1">
      <c r="A61" s="252" t="s">
        <v>2466</v>
      </c>
      <c r="B61" s="253" t="s">
        <v>2467</v>
      </c>
      <c r="C61" s="262"/>
      <c r="D61" s="262"/>
      <c r="E61" s="263" t="str">
        <f t="shared" si="0"/>
        <v/>
      </c>
    </row>
    <row r="62" spans="1:5" ht="36" customHeight="1">
      <c r="A62" s="252" t="s">
        <v>2468</v>
      </c>
      <c r="B62" s="253" t="s">
        <v>2469</v>
      </c>
      <c r="C62" s="262">
        <f>SUM(C63:C67)</f>
        <v>0</v>
      </c>
      <c r="D62" s="262">
        <f>SUM(D63:D67)</f>
        <v>0</v>
      </c>
      <c r="E62" s="263" t="str">
        <f t="shared" si="0"/>
        <v/>
      </c>
    </row>
    <row r="63" spans="1:5" ht="36" customHeight="1">
      <c r="A63" s="257" t="s">
        <v>2470</v>
      </c>
      <c r="B63" s="256" t="s">
        <v>2471</v>
      </c>
      <c r="C63" s="258"/>
      <c r="D63" s="258"/>
      <c r="E63" s="259" t="str">
        <f t="shared" si="0"/>
        <v/>
      </c>
    </row>
    <row r="64" spans="1:5" ht="36" customHeight="1">
      <c r="A64" s="257" t="s">
        <v>2472</v>
      </c>
      <c r="B64" s="256" t="s">
        <v>2473</v>
      </c>
      <c r="C64" s="258"/>
      <c r="D64" s="258"/>
      <c r="E64" s="259" t="str">
        <f t="shared" si="0"/>
        <v/>
      </c>
    </row>
    <row r="65" spans="1:5" ht="36" customHeight="1">
      <c r="A65" s="257" t="s">
        <v>2474</v>
      </c>
      <c r="B65" s="256" t="s">
        <v>2475</v>
      </c>
      <c r="C65" s="258"/>
      <c r="D65" s="258"/>
      <c r="E65" s="259" t="str">
        <f t="shared" si="0"/>
        <v/>
      </c>
    </row>
    <row r="66" spans="1:5" ht="36" customHeight="1">
      <c r="A66" s="257" t="s">
        <v>2476</v>
      </c>
      <c r="B66" s="256" t="s">
        <v>2477</v>
      </c>
      <c r="C66" s="258"/>
      <c r="D66" s="258"/>
      <c r="E66" s="259" t="str">
        <f t="shared" si="0"/>
        <v/>
      </c>
    </row>
    <row r="67" spans="1:5" ht="36" customHeight="1">
      <c r="A67" s="257" t="s">
        <v>2478</v>
      </c>
      <c r="B67" s="256" t="s">
        <v>2479</v>
      </c>
      <c r="C67" s="258"/>
      <c r="D67" s="258"/>
      <c r="E67" s="259" t="str">
        <f t="shared" si="0"/>
        <v/>
      </c>
    </row>
    <row r="68" spans="1:5" ht="36" customHeight="1">
      <c r="A68" s="252" t="s">
        <v>2480</v>
      </c>
      <c r="B68" s="253" t="s">
        <v>2481</v>
      </c>
      <c r="C68" s="262">
        <f>SUM(C69:C71)</f>
        <v>0</v>
      </c>
      <c r="D68" s="262">
        <f>SUM(D69:D71)</f>
        <v>0</v>
      </c>
      <c r="E68" s="263" t="str">
        <f t="shared" ref="E68:E131" si="1">IF(C68&gt;0,D68/C68-1,IF(C68&lt;0,-(D68/C68-1),""))</f>
        <v/>
      </c>
    </row>
    <row r="69" spans="1:5" ht="36" customHeight="1">
      <c r="A69" s="257" t="s">
        <v>2482</v>
      </c>
      <c r="B69" s="256" t="s">
        <v>2483</v>
      </c>
      <c r="C69" s="258"/>
      <c r="D69" s="258"/>
      <c r="E69" s="259" t="str">
        <f t="shared" si="1"/>
        <v/>
      </c>
    </row>
    <row r="70" spans="1:5" ht="36" customHeight="1">
      <c r="A70" s="257" t="s">
        <v>2484</v>
      </c>
      <c r="B70" s="256" t="s">
        <v>2485</v>
      </c>
      <c r="C70" s="258"/>
      <c r="D70" s="258"/>
      <c r="E70" s="259" t="str">
        <f t="shared" si="1"/>
        <v/>
      </c>
    </row>
    <row r="71" spans="1:5" ht="36" customHeight="1">
      <c r="A71" s="257" t="s">
        <v>2486</v>
      </c>
      <c r="B71" s="256" t="s">
        <v>2487</v>
      </c>
      <c r="C71" s="258"/>
      <c r="D71" s="258"/>
      <c r="E71" s="259" t="str">
        <f t="shared" si="1"/>
        <v/>
      </c>
    </row>
    <row r="72" spans="1:5" ht="36" customHeight="1">
      <c r="A72" s="252" t="s">
        <v>2488</v>
      </c>
      <c r="B72" s="253" t="s">
        <v>2489</v>
      </c>
      <c r="C72" s="262">
        <f>SUM(C73:C75)</f>
        <v>0</v>
      </c>
      <c r="D72" s="262">
        <f>SUM(D73:D75)</f>
        <v>0</v>
      </c>
      <c r="E72" s="263" t="str">
        <f t="shared" si="1"/>
        <v/>
      </c>
    </row>
    <row r="73" spans="1:5" ht="36" customHeight="1">
      <c r="A73" s="257" t="s">
        <v>2490</v>
      </c>
      <c r="B73" s="256" t="s">
        <v>2437</v>
      </c>
      <c r="C73" s="258"/>
      <c r="D73" s="258"/>
      <c r="E73" s="259" t="str">
        <f t="shared" si="1"/>
        <v/>
      </c>
    </row>
    <row r="74" spans="1:5" ht="36" customHeight="1">
      <c r="A74" s="257" t="s">
        <v>2491</v>
      </c>
      <c r="B74" s="256" t="s">
        <v>2439</v>
      </c>
      <c r="C74" s="258"/>
      <c r="D74" s="258"/>
      <c r="E74" s="259" t="str">
        <f t="shared" si="1"/>
        <v/>
      </c>
    </row>
    <row r="75" spans="1:5" ht="36" customHeight="1">
      <c r="A75" s="257" t="s">
        <v>2492</v>
      </c>
      <c r="B75" s="256" t="s">
        <v>2493</v>
      </c>
      <c r="C75" s="258"/>
      <c r="D75" s="258"/>
      <c r="E75" s="259" t="str">
        <f t="shared" si="1"/>
        <v/>
      </c>
    </row>
    <row r="76" spans="1:5" ht="36" customHeight="1">
      <c r="A76" s="252" t="s">
        <v>2494</v>
      </c>
      <c r="B76" s="253" t="s">
        <v>2495</v>
      </c>
      <c r="C76" s="262">
        <f>SUM(C77:C79)</f>
        <v>0</v>
      </c>
      <c r="D76" s="262">
        <f>SUM(D77:D79)</f>
        <v>0</v>
      </c>
      <c r="E76" s="263" t="str">
        <f t="shared" si="1"/>
        <v/>
      </c>
    </row>
    <row r="77" spans="1:5" ht="36" customHeight="1">
      <c r="A77" s="257" t="s">
        <v>2496</v>
      </c>
      <c r="B77" s="256" t="s">
        <v>2437</v>
      </c>
      <c r="C77" s="258"/>
      <c r="D77" s="258"/>
      <c r="E77" s="259" t="str">
        <f t="shared" si="1"/>
        <v/>
      </c>
    </row>
    <row r="78" spans="1:5" ht="36" customHeight="1">
      <c r="A78" s="257" t="s">
        <v>2497</v>
      </c>
      <c r="B78" s="256" t="s">
        <v>2439</v>
      </c>
      <c r="C78" s="258"/>
      <c r="D78" s="258"/>
      <c r="E78" s="259" t="str">
        <f t="shared" si="1"/>
        <v/>
      </c>
    </row>
    <row r="79" spans="1:5" ht="36" customHeight="1">
      <c r="A79" s="257" t="s">
        <v>2498</v>
      </c>
      <c r="B79" s="256" t="s">
        <v>2499</v>
      </c>
      <c r="C79" s="258"/>
      <c r="D79" s="258"/>
      <c r="E79" s="259" t="str">
        <f t="shared" si="1"/>
        <v/>
      </c>
    </row>
    <row r="80" spans="1:5" ht="36" customHeight="1">
      <c r="A80" s="252" t="s">
        <v>2500</v>
      </c>
      <c r="B80" s="253" t="s">
        <v>2501</v>
      </c>
      <c r="C80" s="262">
        <f>SUM(C81:C85)</f>
        <v>0</v>
      </c>
      <c r="D80" s="262">
        <f>SUM(D81:D85)</f>
        <v>0</v>
      </c>
      <c r="E80" s="263" t="str">
        <f t="shared" si="1"/>
        <v/>
      </c>
    </row>
    <row r="81" spans="1:5" ht="36" customHeight="1">
      <c r="A81" s="257" t="s">
        <v>2502</v>
      </c>
      <c r="B81" s="256" t="s">
        <v>2471</v>
      </c>
      <c r="C81" s="258"/>
      <c r="D81" s="258"/>
      <c r="E81" s="259" t="str">
        <f t="shared" si="1"/>
        <v/>
      </c>
    </row>
    <row r="82" spans="1:5" ht="36" customHeight="1">
      <c r="A82" s="257" t="s">
        <v>2503</v>
      </c>
      <c r="B82" s="256" t="s">
        <v>2473</v>
      </c>
      <c r="C82" s="258"/>
      <c r="D82" s="258"/>
      <c r="E82" s="259" t="str">
        <f t="shared" si="1"/>
        <v/>
      </c>
    </row>
    <row r="83" spans="1:5" ht="36" customHeight="1">
      <c r="A83" s="257" t="s">
        <v>2504</v>
      </c>
      <c r="B83" s="256" t="s">
        <v>2475</v>
      </c>
      <c r="C83" s="258"/>
      <c r="D83" s="258"/>
      <c r="E83" s="259" t="str">
        <f t="shared" si="1"/>
        <v/>
      </c>
    </row>
    <row r="84" spans="1:5" ht="36" customHeight="1">
      <c r="A84" s="257" t="s">
        <v>2505</v>
      </c>
      <c r="B84" s="256" t="s">
        <v>2477</v>
      </c>
      <c r="C84" s="258"/>
      <c r="D84" s="258"/>
      <c r="E84" s="259" t="str">
        <f t="shared" si="1"/>
        <v/>
      </c>
    </row>
    <row r="85" spans="1:5" ht="36" customHeight="1">
      <c r="A85" s="257" t="s">
        <v>2506</v>
      </c>
      <c r="B85" s="256" t="s">
        <v>2507</v>
      </c>
      <c r="C85" s="258"/>
      <c r="D85" s="258"/>
      <c r="E85" s="259" t="str">
        <f t="shared" si="1"/>
        <v/>
      </c>
    </row>
    <row r="86" spans="1:5" ht="36" customHeight="1">
      <c r="A86" s="252" t="s">
        <v>2508</v>
      </c>
      <c r="B86" s="253" t="s">
        <v>2509</v>
      </c>
      <c r="C86" s="262">
        <f>SUM(C87:C88)</f>
        <v>0</v>
      </c>
      <c r="D86" s="262">
        <f>SUM(D87:D88)</f>
        <v>0</v>
      </c>
      <c r="E86" s="263" t="str">
        <f t="shared" si="1"/>
        <v/>
      </c>
    </row>
    <row r="87" spans="1:5" ht="36" customHeight="1">
      <c r="A87" s="257" t="s">
        <v>2510</v>
      </c>
      <c r="B87" s="256" t="s">
        <v>2483</v>
      </c>
      <c r="C87" s="258"/>
      <c r="D87" s="258"/>
      <c r="E87" s="259" t="str">
        <f t="shared" si="1"/>
        <v/>
      </c>
    </row>
    <row r="88" spans="1:5" ht="36" customHeight="1">
      <c r="A88" s="257" t="s">
        <v>2511</v>
      </c>
      <c r="B88" s="256" t="s">
        <v>2512</v>
      </c>
      <c r="C88" s="258"/>
      <c r="D88" s="258"/>
      <c r="E88" s="259" t="str">
        <f t="shared" si="1"/>
        <v/>
      </c>
    </row>
    <row r="89" spans="1:5" ht="36" customHeight="1">
      <c r="A89" s="252" t="s">
        <v>2513</v>
      </c>
      <c r="B89" s="253" t="s">
        <v>2514</v>
      </c>
      <c r="C89" s="262">
        <f>SUM(C90:C97)</f>
        <v>0</v>
      </c>
      <c r="D89" s="262">
        <f>SUM(D90:D97)</f>
        <v>0</v>
      </c>
      <c r="E89" s="263" t="str">
        <f t="shared" si="1"/>
        <v/>
      </c>
    </row>
    <row r="90" spans="1:5" ht="36" customHeight="1">
      <c r="A90" s="257" t="s">
        <v>2515</v>
      </c>
      <c r="B90" s="256" t="s">
        <v>2437</v>
      </c>
      <c r="C90" s="258"/>
      <c r="D90" s="258"/>
      <c r="E90" s="259" t="str">
        <f t="shared" si="1"/>
        <v/>
      </c>
    </row>
    <row r="91" spans="1:5" ht="36" customHeight="1">
      <c r="A91" s="257" t="s">
        <v>2516</v>
      </c>
      <c r="B91" s="256" t="s">
        <v>2439</v>
      </c>
      <c r="C91" s="258"/>
      <c r="D91" s="258"/>
      <c r="E91" s="259" t="str">
        <f t="shared" si="1"/>
        <v/>
      </c>
    </row>
    <row r="92" spans="1:5" ht="36" customHeight="1">
      <c r="A92" s="257" t="s">
        <v>2517</v>
      </c>
      <c r="B92" s="256" t="s">
        <v>2441</v>
      </c>
      <c r="C92" s="258"/>
      <c r="D92" s="258"/>
      <c r="E92" s="259" t="str">
        <f t="shared" si="1"/>
        <v/>
      </c>
    </row>
    <row r="93" spans="1:5" ht="36" customHeight="1">
      <c r="A93" s="257" t="s">
        <v>2518</v>
      </c>
      <c r="B93" s="256" t="s">
        <v>2443</v>
      </c>
      <c r="C93" s="258"/>
      <c r="D93" s="258"/>
      <c r="E93" s="259" t="str">
        <f t="shared" si="1"/>
        <v/>
      </c>
    </row>
    <row r="94" spans="1:5" ht="36" customHeight="1">
      <c r="A94" s="257" t="s">
        <v>2519</v>
      </c>
      <c r="B94" s="256" t="s">
        <v>2449</v>
      </c>
      <c r="C94" s="258"/>
      <c r="D94" s="258"/>
      <c r="E94" s="259" t="str">
        <f t="shared" si="1"/>
        <v/>
      </c>
    </row>
    <row r="95" spans="1:5" ht="36" customHeight="1">
      <c r="A95" s="257" t="s">
        <v>2520</v>
      </c>
      <c r="B95" s="256" t="s">
        <v>2453</v>
      </c>
      <c r="C95" s="258"/>
      <c r="D95" s="258"/>
      <c r="E95" s="259" t="str">
        <f t="shared" si="1"/>
        <v/>
      </c>
    </row>
    <row r="96" spans="1:5" ht="36" customHeight="1">
      <c r="A96" s="257" t="s">
        <v>2521</v>
      </c>
      <c r="B96" s="256" t="s">
        <v>2455</v>
      </c>
      <c r="C96" s="258"/>
      <c r="D96" s="258"/>
      <c r="E96" s="259" t="str">
        <f t="shared" si="1"/>
        <v/>
      </c>
    </row>
    <row r="97" spans="1:5" ht="36" customHeight="1">
      <c r="A97" s="257" t="s">
        <v>2522</v>
      </c>
      <c r="B97" s="256" t="s">
        <v>2523</v>
      </c>
      <c r="C97" s="258"/>
      <c r="D97" s="258"/>
      <c r="E97" s="259" t="str">
        <f t="shared" si="1"/>
        <v/>
      </c>
    </row>
    <row r="98" spans="1:5" ht="36" customHeight="1">
      <c r="A98" s="252" t="s">
        <v>87</v>
      </c>
      <c r="B98" s="253" t="s">
        <v>2524</v>
      </c>
      <c r="C98" s="254"/>
      <c r="D98" s="254"/>
      <c r="E98" s="255"/>
    </row>
    <row r="99" spans="1:5" ht="36" customHeight="1">
      <c r="A99" s="252" t="s">
        <v>2525</v>
      </c>
      <c r="B99" s="253" t="s">
        <v>2526</v>
      </c>
      <c r="C99" s="254"/>
      <c r="D99" s="254"/>
      <c r="E99" s="255"/>
    </row>
    <row r="100" spans="1:5" ht="36" customHeight="1">
      <c r="A100" s="257" t="s">
        <v>2527</v>
      </c>
      <c r="B100" s="256" t="s">
        <v>2407</v>
      </c>
      <c r="C100" s="258"/>
      <c r="D100" s="258"/>
      <c r="E100" s="259" t="str">
        <f t="shared" si="1"/>
        <v/>
      </c>
    </row>
    <row r="101" spans="1:5" ht="36" customHeight="1">
      <c r="A101" s="257" t="s">
        <v>2528</v>
      </c>
      <c r="B101" s="256" t="s">
        <v>2529</v>
      </c>
      <c r="C101" s="258"/>
      <c r="D101" s="258"/>
      <c r="E101" s="259" t="str">
        <f t="shared" si="1"/>
        <v/>
      </c>
    </row>
    <row r="102" spans="1:5" ht="36" customHeight="1">
      <c r="A102" s="257" t="s">
        <v>2530</v>
      </c>
      <c r="B102" s="256" t="s">
        <v>2531</v>
      </c>
      <c r="C102" s="258"/>
      <c r="D102" s="258"/>
      <c r="E102" s="259" t="str">
        <f t="shared" si="1"/>
        <v/>
      </c>
    </row>
    <row r="103" spans="1:5" ht="36" customHeight="1">
      <c r="A103" s="257" t="s">
        <v>2532</v>
      </c>
      <c r="B103" s="256" t="s">
        <v>2533</v>
      </c>
      <c r="C103" s="260"/>
      <c r="D103" s="260"/>
      <c r="E103" s="261"/>
    </row>
    <row r="104" spans="1:5" ht="36" customHeight="1">
      <c r="A104" s="252" t="s">
        <v>2534</v>
      </c>
      <c r="B104" s="253" t="s">
        <v>2535</v>
      </c>
      <c r="C104" s="262">
        <f>SUM(C105:C108)</f>
        <v>0</v>
      </c>
      <c r="D104" s="262">
        <f>SUM(D105:D108)</f>
        <v>0</v>
      </c>
      <c r="E104" s="263" t="str">
        <f t="shared" si="1"/>
        <v/>
      </c>
    </row>
    <row r="105" spans="1:5" ht="36" customHeight="1">
      <c r="A105" s="257" t="s">
        <v>2536</v>
      </c>
      <c r="B105" s="256" t="s">
        <v>2407</v>
      </c>
      <c r="C105" s="258"/>
      <c r="D105" s="258"/>
      <c r="E105" s="259" t="str">
        <f t="shared" si="1"/>
        <v/>
      </c>
    </row>
    <row r="106" spans="1:5" ht="36" customHeight="1">
      <c r="A106" s="257" t="s">
        <v>2537</v>
      </c>
      <c r="B106" s="256" t="s">
        <v>2529</v>
      </c>
      <c r="C106" s="258"/>
      <c r="D106" s="258"/>
      <c r="E106" s="259" t="str">
        <f t="shared" si="1"/>
        <v/>
      </c>
    </row>
    <row r="107" spans="1:5" ht="36" customHeight="1">
      <c r="A107" s="257" t="s">
        <v>2538</v>
      </c>
      <c r="B107" s="256" t="s">
        <v>2539</v>
      </c>
      <c r="C107" s="258"/>
      <c r="D107" s="258"/>
      <c r="E107" s="259" t="str">
        <f t="shared" si="1"/>
        <v/>
      </c>
    </row>
    <row r="108" spans="1:5" ht="36" customHeight="1">
      <c r="A108" s="257" t="s">
        <v>2540</v>
      </c>
      <c r="B108" s="256" t="s">
        <v>2541</v>
      </c>
      <c r="C108" s="258"/>
      <c r="D108" s="258"/>
      <c r="E108" s="259" t="str">
        <f t="shared" si="1"/>
        <v/>
      </c>
    </row>
    <row r="109" spans="1:5" ht="36" customHeight="1">
      <c r="A109" s="252" t="s">
        <v>2542</v>
      </c>
      <c r="B109" s="253" t="s">
        <v>2543</v>
      </c>
      <c r="C109" s="254"/>
      <c r="D109" s="254"/>
      <c r="E109" s="255"/>
    </row>
    <row r="110" spans="1:5" ht="36" customHeight="1">
      <c r="A110" s="257" t="s">
        <v>2544</v>
      </c>
      <c r="B110" s="256" t="s">
        <v>2545</v>
      </c>
      <c r="C110" s="258"/>
      <c r="D110" s="258"/>
      <c r="E110" s="259" t="str">
        <f t="shared" si="1"/>
        <v/>
      </c>
    </row>
    <row r="111" spans="1:5" ht="36" customHeight="1">
      <c r="A111" s="257" t="s">
        <v>2546</v>
      </c>
      <c r="B111" s="256" t="s">
        <v>2547</v>
      </c>
      <c r="C111" s="258"/>
      <c r="D111" s="258"/>
      <c r="E111" s="259" t="str">
        <f t="shared" si="1"/>
        <v/>
      </c>
    </row>
    <row r="112" spans="1:5" ht="36" customHeight="1">
      <c r="A112" s="257" t="s">
        <v>2548</v>
      </c>
      <c r="B112" s="256" t="s">
        <v>2549</v>
      </c>
      <c r="C112" s="258"/>
      <c r="D112" s="258"/>
      <c r="E112" s="259" t="str">
        <f t="shared" si="1"/>
        <v/>
      </c>
    </row>
    <row r="113" spans="1:5" ht="36" customHeight="1">
      <c r="A113" s="257" t="s">
        <v>2550</v>
      </c>
      <c r="B113" s="256" t="s">
        <v>2551</v>
      </c>
      <c r="C113" s="260"/>
      <c r="D113" s="260"/>
      <c r="E113" s="261"/>
    </row>
    <row r="114" spans="1:5" ht="36" customHeight="1">
      <c r="A114" s="264">
        <v>21370</v>
      </c>
      <c r="B114" s="253" t="s">
        <v>2552</v>
      </c>
      <c r="C114" s="262">
        <f>SUM(C115:C116)</f>
        <v>0</v>
      </c>
      <c r="D114" s="262">
        <f>SUM(D115:D116)</f>
        <v>0</v>
      </c>
      <c r="E114" s="263" t="str">
        <f t="shared" si="1"/>
        <v/>
      </c>
    </row>
    <row r="115" spans="1:5" ht="36" customHeight="1">
      <c r="A115" s="265">
        <v>2137001</v>
      </c>
      <c r="B115" s="256" t="s">
        <v>2407</v>
      </c>
      <c r="C115" s="258"/>
      <c r="D115" s="258"/>
      <c r="E115" s="259" t="str">
        <f t="shared" si="1"/>
        <v/>
      </c>
    </row>
    <row r="116" spans="1:5" ht="36" customHeight="1">
      <c r="A116" s="265">
        <v>2137099</v>
      </c>
      <c r="B116" s="256" t="s">
        <v>2553</v>
      </c>
      <c r="C116" s="258"/>
      <c r="D116" s="258"/>
      <c r="E116" s="259" t="str">
        <f t="shared" si="1"/>
        <v/>
      </c>
    </row>
    <row r="117" spans="1:5" ht="36" customHeight="1">
      <c r="A117" s="264">
        <v>21371</v>
      </c>
      <c r="B117" s="253" t="s">
        <v>2554</v>
      </c>
      <c r="C117" s="262">
        <f>SUM(C118:C121)</f>
        <v>0</v>
      </c>
      <c r="D117" s="262">
        <f>SUM(D118:D121)</f>
        <v>0</v>
      </c>
      <c r="E117" s="263" t="str">
        <f t="shared" si="1"/>
        <v/>
      </c>
    </row>
    <row r="118" spans="1:5" ht="36" customHeight="1">
      <c r="A118" s="265">
        <v>2137101</v>
      </c>
      <c r="B118" s="256" t="s">
        <v>2545</v>
      </c>
      <c r="C118" s="258"/>
      <c r="D118" s="258"/>
      <c r="E118" s="259" t="str">
        <f t="shared" si="1"/>
        <v/>
      </c>
    </row>
    <row r="119" spans="1:5" ht="36" customHeight="1">
      <c r="A119" s="265">
        <v>2137102</v>
      </c>
      <c r="B119" s="256" t="s">
        <v>2555</v>
      </c>
      <c r="C119" s="258"/>
      <c r="D119" s="258"/>
      <c r="E119" s="259" t="str">
        <f t="shared" si="1"/>
        <v/>
      </c>
    </row>
    <row r="120" spans="1:5" ht="36" customHeight="1">
      <c r="A120" s="265">
        <v>2137103</v>
      </c>
      <c r="B120" s="256" t="s">
        <v>2549</v>
      </c>
      <c r="C120" s="258"/>
      <c r="D120" s="258"/>
      <c r="E120" s="259" t="str">
        <f t="shared" si="1"/>
        <v/>
      </c>
    </row>
    <row r="121" spans="1:5" ht="36" customHeight="1">
      <c r="A121" s="265">
        <v>2137199</v>
      </c>
      <c r="B121" s="256" t="s">
        <v>2556</v>
      </c>
      <c r="C121" s="258"/>
      <c r="D121" s="258"/>
      <c r="E121" s="259" t="str">
        <f t="shared" si="1"/>
        <v/>
      </c>
    </row>
    <row r="122" spans="1:5" ht="36" customHeight="1">
      <c r="A122" s="252" t="s">
        <v>89</v>
      </c>
      <c r="B122" s="253" t="s">
        <v>2557</v>
      </c>
      <c r="C122" s="254"/>
      <c r="D122" s="254"/>
      <c r="E122" s="255"/>
    </row>
    <row r="123" spans="1:5" ht="36" customHeight="1">
      <c r="A123" s="252" t="s">
        <v>2558</v>
      </c>
      <c r="B123" s="253" t="s">
        <v>2559</v>
      </c>
      <c r="C123" s="262">
        <f>SUM(C124:C127)</f>
        <v>0</v>
      </c>
      <c r="D123" s="262">
        <f>SUM(D124:D127)</f>
        <v>0</v>
      </c>
      <c r="E123" s="263" t="str">
        <f t="shared" si="1"/>
        <v/>
      </c>
    </row>
    <row r="124" spans="1:5" ht="36" customHeight="1">
      <c r="A124" s="257" t="s">
        <v>2560</v>
      </c>
      <c r="B124" s="256" t="s">
        <v>2561</v>
      </c>
      <c r="C124" s="258"/>
      <c r="D124" s="258"/>
      <c r="E124" s="259" t="str">
        <f t="shared" si="1"/>
        <v/>
      </c>
    </row>
    <row r="125" spans="1:5" ht="36" customHeight="1">
      <c r="A125" s="257" t="s">
        <v>2562</v>
      </c>
      <c r="B125" s="256" t="s">
        <v>2563</v>
      </c>
      <c r="C125" s="258"/>
      <c r="D125" s="258"/>
      <c r="E125" s="259" t="str">
        <f t="shared" si="1"/>
        <v/>
      </c>
    </row>
    <row r="126" spans="1:5" ht="36" customHeight="1">
      <c r="A126" s="257" t="s">
        <v>2564</v>
      </c>
      <c r="B126" s="256" t="s">
        <v>2565</v>
      </c>
      <c r="C126" s="258"/>
      <c r="D126" s="258"/>
      <c r="E126" s="259" t="str">
        <f t="shared" si="1"/>
        <v/>
      </c>
    </row>
    <row r="127" spans="1:5" ht="36" customHeight="1">
      <c r="A127" s="257" t="s">
        <v>2566</v>
      </c>
      <c r="B127" s="256" t="s">
        <v>2567</v>
      </c>
      <c r="C127" s="258"/>
      <c r="D127" s="258"/>
      <c r="E127" s="259" t="str">
        <f t="shared" si="1"/>
        <v/>
      </c>
    </row>
    <row r="128" spans="1:5" ht="36" customHeight="1">
      <c r="A128" s="252" t="s">
        <v>2568</v>
      </c>
      <c r="B128" s="253" t="s">
        <v>2569</v>
      </c>
      <c r="C128" s="254"/>
      <c r="D128" s="254"/>
      <c r="E128" s="255"/>
    </row>
    <row r="129" spans="1:5" ht="36" customHeight="1">
      <c r="A129" s="257" t="s">
        <v>2570</v>
      </c>
      <c r="B129" s="256" t="s">
        <v>2565</v>
      </c>
      <c r="C129" s="258"/>
      <c r="D129" s="258"/>
      <c r="E129" s="259" t="str">
        <f t="shared" si="1"/>
        <v/>
      </c>
    </row>
    <row r="130" spans="1:5" ht="36" customHeight="1">
      <c r="A130" s="257" t="s">
        <v>2571</v>
      </c>
      <c r="B130" s="256" t="s">
        <v>2572</v>
      </c>
      <c r="C130" s="258"/>
      <c r="D130" s="258"/>
      <c r="E130" s="259" t="str">
        <f t="shared" si="1"/>
        <v/>
      </c>
    </row>
    <row r="131" spans="1:5" ht="36" customHeight="1">
      <c r="A131" s="257" t="s">
        <v>2573</v>
      </c>
      <c r="B131" s="256" t="s">
        <v>2574</v>
      </c>
      <c r="C131" s="258"/>
      <c r="D131" s="258"/>
      <c r="E131" s="259" t="str">
        <f t="shared" si="1"/>
        <v/>
      </c>
    </row>
    <row r="132" spans="1:5" ht="36" customHeight="1">
      <c r="A132" s="257" t="s">
        <v>2575</v>
      </c>
      <c r="B132" s="256" t="s">
        <v>2576</v>
      </c>
      <c r="C132" s="260"/>
      <c r="D132" s="260"/>
      <c r="E132" s="261"/>
    </row>
    <row r="133" spans="1:5" ht="36" customHeight="1">
      <c r="A133" s="252" t="s">
        <v>2577</v>
      </c>
      <c r="B133" s="253" t="s">
        <v>2578</v>
      </c>
      <c r="C133" s="254"/>
      <c r="D133" s="254"/>
      <c r="E133" s="255"/>
    </row>
    <row r="134" spans="1:5" ht="36" customHeight="1">
      <c r="A134" s="257" t="s">
        <v>2579</v>
      </c>
      <c r="B134" s="256" t="s">
        <v>2580</v>
      </c>
      <c r="C134" s="258"/>
      <c r="D134" s="258"/>
      <c r="E134" s="259" t="str">
        <f t="shared" ref="E134:E193" si="2">IF(C134&gt;0,D134/C134-1,IF(C134&lt;0,-(D134/C134-1),""))</f>
        <v/>
      </c>
    </row>
    <row r="135" spans="1:5" ht="36" customHeight="1">
      <c r="A135" s="257" t="s">
        <v>2581</v>
      </c>
      <c r="B135" s="256" t="s">
        <v>2582</v>
      </c>
      <c r="C135" s="260"/>
      <c r="D135" s="260"/>
      <c r="E135" s="261"/>
    </row>
    <row r="136" spans="1:5" ht="36" customHeight="1">
      <c r="A136" s="257" t="s">
        <v>2583</v>
      </c>
      <c r="B136" s="256" t="s">
        <v>2584</v>
      </c>
      <c r="C136" s="260"/>
      <c r="D136" s="260"/>
      <c r="E136" s="261"/>
    </row>
    <row r="137" spans="1:5" ht="36" customHeight="1">
      <c r="A137" s="257" t="s">
        <v>2585</v>
      </c>
      <c r="B137" s="256" t="s">
        <v>2586</v>
      </c>
      <c r="C137" s="258"/>
      <c r="D137" s="258"/>
      <c r="E137" s="259" t="str">
        <f t="shared" si="2"/>
        <v/>
      </c>
    </row>
    <row r="138" spans="1:5" ht="36" customHeight="1">
      <c r="A138" s="252" t="s">
        <v>2587</v>
      </c>
      <c r="B138" s="253" t="s">
        <v>2588</v>
      </c>
      <c r="C138" s="262">
        <f>SUM(C139:C146)</f>
        <v>0</v>
      </c>
      <c r="D138" s="262">
        <f>SUM(D139:D146)</f>
        <v>0</v>
      </c>
      <c r="E138" s="263" t="str">
        <f t="shared" si="2"/>
        <v/>
      </c>
    </row>
    <row r="139" spans="1:5" ht="36" customHeight="1">
      <c r="A139" s="257" t="s">
        <v>2589</v>
      </c>
      <c r="B139" s="256" t="s">
        <v>2590</v>
      </c>
      <c r="C139" s="258"/>
      <c r="D139" s="258"/>
      <c r="E139" s="259" t="str">
        <f t="shared" si="2"/>
        <v/>
      </c>
    </row>
    <row r="140" spans="1:5" ht="36" customHeight="1">
      <c r="A140" s="257" t="s">
        <v>2591</v>
      </c>
      <c r="B140" s="256" t="s">
        <v>2592</v>
      </c>
      <c r="C140" s="258"/>
      <c r="D140" s="258"/>
      <c r="E140" s="259" t="str">
        <f t="shared" si="2"/>
        <v/>
      </c>
    </row>
    <row r="141" spans="1:5" ht="36" customHeight="1">
      <c r="A141" s="257" t="s">
        <v>2593</v>
      </c>
      <c r="B141" s="256" t="s">
        <v>2594</v>
      </c>
      <c r="C141" s="258"/>
      <c r="D141" s="258"/>
      <c r="E141" s="259" t="str">
        <f t="shared" si="2"/>
        <v/>
      </c>
    </row>
    <row r="142" spans="1:5" ht="36" customHeight="1">
      <c r="A142" s="257" t="s">
        <v>2595</v>
      </c>
      <c r="B142" s="256" t="s">
        <v>2596</v>
      </c>
      <c r="C142" s="258"/>
      <c r="D142" s="258"/>
      <c r="E142" s="259" t="str">
        <f t="shared" si="2"/>
        <v/>
      </c>
    </row>
    <row r="143" spans="1:5" ht="36" customHeight="1">
      <c r="A143" s="257" t="s">
        <v>2597</v>
      </c>
      <c r="B143" s="256" t="s">
        <v>2598</v>
      </c>
      <c r="C143" s="258"/>
      <c r="D143" s="258"/>
      <c r="E143" s="259" t="str">
        <f t="shared" si="2"/>
        <v/>
      </c>
    </row>
    <row r="144" spans="1:5" ht="36" customHeight="1">
      <c r="A144" s="257" t="s">
        <v>2599</v>
      </c>
      <c r="B144" s="256" t="s">
        <v>2600</v>
      </c>
      <c r="C144" s="258"/>
      <c r="D144" s="258"/>
      <c r="E144" s="259" t="str">
        <f t="shared" si="2"/>
        <v/>
      </c>
    </row>
    <row r="145" spans="1:5" ht="36" customHeight="1">
      <c r="A145" s="257" t="s">
        <v>2601</v>
      </c>
      <c r="B145" s="256" t="s">
        <v>2602</v>
      </c>
      <c r="C145" s="258"/>
      <c r="D145" s="258"/>
      <c r="E145" s="259" t="str">
        <f t="shared" si="2"/>
        <v/>
      </c>
    </row>
    <row r="146" spans="1:5" ht="36" customHeight="1">
      <c r="A146" s="257" t="s">
        <v>2603</v>
      </c>
      <c r="B146" s="256" t="s">
        <v>2604</v>
      </c>
      <c r="C146" s="258"/>
      <c r="D146" s="258"/>
      <c r="E146" s="259" t="str">
        <f t="shared" si="2"/>
        <v/>
      </c>
    </row>
    <row r="147" spans="1:5" ht="36" customHeight="1">
      <c r="A147" s="252" t="s">
        <v>2605</v>
      </c>
      <c r="B147" s="253" t="s">
        <v>2606</v>
      </c>
      <c r="C147" s="262">
        <f>SUM(C148:C153)</f>
        <v>0</v>
      </c>
      <c r="D147" s="262">
        <f>SUM(D148:D153)</f>
        <v>0</v>
      </c>
      <c r="E147" s="263" t="str">
        <f t="shared" si="2"/>
        <v/>
      </c>
    </row>
    <row r="148" spans="1:5" ht="36" customHeight="1">
      <c r="A148" s="257" t="s">
        <v>2607</v>
      </c>
      <c r="B148" s="256" t="s">
        <v>2608</v>
      </c>
      <c r="C148" s="258"/>
      <c r="D148" s="258"/>
      <c r="E148" s="259" t="str">
        <f t="shared" si="2"/>
        <v/>
      </c>
    </row>
    <row r="149" spans="1:5" ht="36" customHeight="1">
      <c r="A149" s="257" t="s">
        <v>2609</v>
      </c>
      <c r="B149" s="256" t="s">
        <v>2610</v>
      </c>
      <c r="C149" s="258"/>
      <c r="D149" s="258"/>
      <c r="E149" s="259" t="str">
        <f t="shared" si="2"/>
        <v/>
      </c>
    </row>
    <row r="150" spans="1:5" ht="36" customHeight="1">
      <c r="A150" s="257" t="s">
        <v>2611</v>
      </c>
      <c r="B150" s="256" t="s">
        <v>2612</v>
      </c>
      <c r="C150" s="258"/>
      <c r="D150" s="258"/>
      <c r="E150" s="259" t="str">
        <f t="shared" si="2"/>
        <v/>
      </c>
    </row>
    <row r="151" spans="1:5" ht="36" customHeight="1">
      <c r="A151" s="257" t="s">
        <v>2613</v>
      </c>
      <c r="B151" s="256" t="s">
        <v>2614</v>
      </c>
      <c r="C151" s="258"/>
      <c r="D151" s="258"/>
      <c r="E151" s="259" t="str">
        <f t="shared" si="2"/>
        <v/>
      </c>
    </row>
    <row r="152" spans="1:5" ht="36" customHeight="1">
      <c r="A152" s="257" t="s">
        <v>2615</v>
      </c>
      <c r="B152" s="256" t="s">
        <v>2616</v>
      </c>
      <c r="C152" s="258"/>
      <c r="D152" s="258"/>
      <c r="E152" s="259" t="str">
        <f t="shared" si="2"/>
        <v/>
      </c>
    </row>
    <row r="153" spans="1:5" ht="36" customHeight="1">
      <c r="A153" s="257" t="s">
        <v>2617</v>
      </c>
      <c r="B153" s="256" t="s">
        <v>2618</v>
      </c>
      <c r="C153" s="258"/>
      <c r="D153" s="258"/>
      <c r="E153" s="259" t="str">
        <f t="shared" si="2"/>
        <v/>
      </c>
    </row>
    <row r="154" spans="1:5" ht="36" customHeight="1">
      <c r="A154" s="252" t="s">
        <v>2619</v>
      </c>
      <c r="B154" s="253" t="s">
        <v>2620</v>
      </c>
      <c r="C154" s="254"/>
      <c r="D154" s="254"/>
      <c r="E154" s="255"/>
    </row>
    <row r="155" spans="1:5" ht="36" customHeight="1">
      <c r="A155" s="257" t="s">
        <v>2621</v>
      </c>
      <c r="B155" s="256" t="s">
        <v>2622</v>
      </c>
      <c r="C155" s="260"/>
      <c r="D155" s="260"/>
      <c r="E155" s="261"/>
    </row>
    <row r="156" spans="1:5" ht="36" customHeight="1">
      <c r="A156" s="257" t="s">
        <v>2623</v>
      </c>
      <c r="B156" s="256" t="s">
        <v>2624</v>
      </c>
      <c r="C156" s="258"/>
      <c r="D156" s="258"/>
      <c r="E156" s="259" t="str">
        <f t="shared" si="2"/>
        <v/>
      </c>
    </row>
    <row r="157" spans="1:5" ht="36" customHeight="1">
      <c r="A157" s="257" t="s">
        <v>2625</v>
      </c>
      <c r="B157" s="256" t="s">
        <v>2626</v>
      </c>
      <c r="C157" s="260"/>
      <c r="D157" s="260"/>
      <c r="E157" s="261"/>
    </row>
    <row r="158" spans="1:5" ht="36" customHeight="1">
      <c r="A158" s="257" t="s">
        <v>2627</v>
      </c>
      <c r="B158" s="256" t="s">
        <v>2628</v>
      </c>
      <c r="C158" s="260"/>
      <c r="D158" s="260"/>
      <c r="E158" s="261"/>
    </row>
    <row r="159" spans="1:5" ht="36" customHeight="1">
      <c r="A159" s="257" t="s">
        <v>2629</v>
      </c>
      <c r="B159" s="256" t="s">
        <v>2630</v>
      </c>
      <c r="C159" s="258"/>
      <c r="D159" s="258"/>
      <c r="E159" s="259" t="str">
        <f t="shared" si="2"/>
        <v/>
      </c>
    </row>
    <row r="160" spans="1:5" ht="36" customHeight="1">
      <c r="A160" s="257" t="s">
        <v>2631</v>
      </c>
      <c r="B160" s="256" t="s">
        <v>2632</v>
      </c>
      <c r="C160" s="258"/>
      <c r="D160" s="258"/>
      <c r="E160" s="259" t="str">
        <f t="shared" si="2"/>
        <v/>
      </c>
    </row>
    <row r="161" spans="1:5" ht="36" customHeight="1">
      <c r="A161" s="257" t="s">
        <v>2633</v>
      </c>
      <c r="B161" s="256" t="s">
        <v>2634</v>
      </c>
      <c r="C161" s="258"/>
      <c r="D161" s="258"/>
      <c r="E161" s="259" t="str">
        <f t="shared" si="2"/>
        <v/>
      </c>
    </row>
    <row r="162" spans="1:5" ht="36" customHeight="1">
      <c r="A162" s="257" t="s">
        <v>2635</v>
      </c>
      <c r="B162" s="256" t="s">
        <v>2636</v>
      </c>
      <c r="C162" s="258"/>
      <c r="D162" s="258"/>
      <c r="E162" s="259" t="str">
        <f t="shared" si="2"/>
        <v/>
      </c>
    </row>
    <row r="163" spans="1:5" ht="36" customHeight="1">
      <c r="A163" s="252" t="s">
        <v>2637</v>
      </c>
      <c r="B163" s="253" t="s">
        <v>2638</v>
      </c>
      <c r="C163" s="262">
        <f>SUM(C164:C165)</f>
        <v>0</v>
      </c>
      <c r="D163" s="262">
        <f>SUM(D164:D165)</f>
        <v>0</v>
      </c>
      <c r="E163" s="263" t="str">
        <f t="shared" si="2"/>
        <v/>
      </c>
    </row>
    <row r="164" spans="1:5" ht="36" customHeight="1">
      <c r="A164" s="257" t="s">
        <v>2639</v>
      </c>
      <c r="B164" s="256" t="s">
        <v>2561</v>
      </c>
      <c r="C164" s="258"/>
      <c r="D164" s="258"/>
      <c r="E164" s="259" t="str">
        <f t="shared" si="2"/>
        <v/>
      </c>
    </row>
    <row r="165" spans="1:5" ht="36" customHeight="1">
      <c r="A165" s="257" t="s">
        <v>2640</v>
      </c>
      <c r="B165" s="256" t="s">
        <v>2641</v>
      </c>
      <c r="C165" s="258"/>
      <c r="D165" s="258"/>
      <c r="E165" s="259" t="str">
        <f t="shared" si="2"/>
        <v/>
      </c>
    </row>
    <row r="166" spans="1:5" ht="36" customHeight="1">
      <c r="A166" s="252" t="s">
        <v>2642</v>
      </c>
      <c r="B166" s="253" t="s">
        <v>2643</v>
      </c>
      <c r="C166" s="262">
        <f>SUM(C167:C168)</f>
        <v>0</v>
      </c>
      <c r="D166" s="262">
        <f>SUM(D167:D168)</f>
        <v>0</v>
      </c>
      <c r="E166" s="263" t="str">
        <f t="shared" si="2"/>
        <v/>
      </c>
    </row>
    <row r="167" spans="1:5" ht="36" customHeight="1">
      <c r="A167" s="257" t="s">
        <v>2644</v>
      </c>
      <c r="B167" s="256" t="s">
        <v>2561</v>
      </c>
      <c r="C167" s="258"/>
      <c r="D167" s="258"/>
      <c r="E167" s="259" t="str">
        <f t="shared" si="2"/>
        <v/>
      </c>
    </row>
    <row r="168" spans="1:5" ht="36" customHeight="1">
      <c r="A168" s="257" t="s">
        <v>2645</v>
      </c>
      <c r="B168" s="256" t="s">
        <v>2646</v>
      </c>
      <c r="C168" s="258"/>
      <c r="D168" s="258"/>
      <c r="E168" s="259" t="str">
        <f t="shared" si="2"/>
        <v/>
      </c>
    </row>
    <row r="169" spans="1:5" ht="36" customHeight="1">
      <c r="A169" s="252" t="s">
        <v>2647</v>
      </c>
      <c r="B169" s="253" t="s">
        <v>2648</v>
      </c>
      <c r="C169" s="262"/>
      <c r="D169" s="262"/>
      <c r="E169" s="263" t="str">
        <f t="shared" si="2"/>
        <v/>
      </c>
    </row>
    <row r="170" spans="1:5" ht="36" customHeight="1">
      <c r="A170" s="252" t="s">
        <v>2649</v>
      </c>
      <c r="B170" s="253" t="s">
        <v>2650</v>
      </c>
      <c r="C170" s="262">
        <f>SUM(C171:C173)</f>
        <v>0</v>
      </c>
      <c r="D170" s="262">
        <f>SUM(D171:D173)</f>
        <v>0</v>
      </c>
      <c r="E170" s="263" t="str">
        <f t="shared" si="2"/>
        <v/>
      </c>
    </row>
    <row r="171" spans="1:5" ht="36" customHeight="1">
      <c r="A171" s="257" t="s">
        <v>2651</v>
      </c>
      <c r="B171" s="256" t="s">
        <v>2580</v>
      </c>
      <c r="C171" s="258"/>
      <c r="D171" s="258"/>
      <c r="E171" s="259" t="str">
        <f t="shared" si="2"/>
        <v/>
      </c>
    </row>
    <row r="172" spans="1:5" ht="36" customHeight="1">
      <c r="A172" s="257" t="s">
        <v>2652</v>
      </c>
      <c r="B172" s="256" t="s">
        <v>2584</v>
      </c>
      <c r="C172" s="258"/>
      <c r="D172" s="258"/>
      <c r="E172" s="259" t="str">
        <f t="shared" si="2"/>
        <v/>
      </c>
    </row>
    <row r="173" spans="1:5" ht="36" customHeight="1">
      <c r="A173" s="257" t="s">
        <v>2653</v>
      </c>
      <c r="B173" s="256" t="s">
        <v>2654</v>
      </c>
      <c r="C173" s="258"/>
      <c r="D173" s="258"/>
      <c r="E173" s="259" t="str">
        <f t="shared" si="2"/>
        <v/>
      </c>
    </row>
    <row r="174" spans="1:5" ht="36" customHeight="1">
      <c r="A174" s="252" t="s">
        <v>91</v>
      </c>
      <c r="B174" s="253" t="s">
        <v>2655</v>
      </c>
      <c r="C174" s="254"/>
      <c r="D174" s="254"/>
      <c r="E174" s="255"/>
    </row>
    <row r="175" spans="1:5" ht="36" customHeight="1">
      <c r="A175" s="252" t="s">
        <v>2656</v>
      </c>
      <c r="B175" s="253" t="s">
        <v>2657</v>
      </c>
      <c r="C175" s="254"/>
      <c r="D175" s="254"/>
      <c r="E175" s="255"/>
    </row>
    <row r="176" spans="1:5" ht="36" customHeight="1">
      <c r="A176" s="257" t="s">
        <v>2658</v>
      </c>
      <c r="B176" s="256" t="s">
        <v>2659</v>
      </c>
      <c r="C176" s="260"/>
      <c r="D176" s="260"/>
      <c r="E176" s="261"/>
    </row>
    <row r="177" spans="1:5" ht="36" customHeight="1">
      <c r="A177" s="257" t="s">
        <v>2660</v>
      </c>
      <c r="B177" s="256" t="s">
        <v>2661</v>
      </c>
      <c r="C177" s="258"/>
      <c r="D177" s="258"/>
      <c r="E177" s="259" t="str">
        <f t="shared" si="2"/>
        <v/>
      </c>
    </row>
    <row r="178" spans="1:5" ht="36" customHeight="1">
      <c r="A178" s="252" t="s">
        <v>113</v>
      </c>
      <c r="B178" s="253" t="s">
        <v>2662</v>
      </c>
      <c r="C178" s="254">
        <v>27000</v>
      </c>
      <c r="D178" s="254"/>
      <c r="E178" s="255">
        <f>(D178-C178)/C178</f>
        <v>-1</v>
      </c>
    </row>
    <row r="179" spans="1:5" ht="36" customHeight="1">
      <c r="A179" s="252" t="s">
        <v>2663</v>
      </c>
      <c r="B179" s="253" t="s">
        <v>2664</v>
      </c>
      <c r="C179" s="254">
        <v>27000</v>
      </c>
      <c r="D179" s="254"/>
      <c r="E179" s="255">
        <f t="shared" ref="E179:E181" si="3">(D179-C179)/C179</f>
        <v>-1</v>
      </c>
    </row>
    <row r="180" spans="1:5" ht="36" customHeight="1">
      <c r="A180" s="257" t="s">
        <v>2665</v>
      </c>
      <c r="B180" s="256" t="s">
        <v>2666</v>
      </c>
      <c r="C180" s="260"/>
      <c r="D180" s="260"/>
      <c r="E180" s="255"/>
    </row>
    <row r="181" spans="1:5" ht="36" customHeight="1">
      <c r="A181" s="257" t="s">
        <v>2667</v>
      </c>
      <c r="B181" s="256" t="s">
        <v>2668</v>
      </c>
      <c r="C181" s="260">
        <v>27000</v>
      </c>
      <c r="D181" s="260"/>
      <c r="E181" s="255">
        <f t="shared" si="3"/>
        <v>-1</v>
      </c>
    </row>
    <row r="182" spans="1:5" ht="36" customHeight="1">
      <c r="A182" s="257" t="s">
        <v>2669</v>
      </c>
      <c r="B182" s="256" t="s">
        <v>2670</v>
      </c>
      <c r="C182" s="258"/>
      <c r="D182" s="258"/>
      <c r="E182" s="259" t="str">
        <f t="shared" si="2"/>
        <v/>
      </c>
    </row>
    <row r="183" spans="1:5" ht="36" customHeight="1">
      <c r="A183" s="252" t="s">
        <v>2671</v>
      </c>
      <c r="B183" s="253" t="s">
        <v>2672</v>
      </c>
      <c r="C183" s="254"/>
      <c r="D183" s="254"/>
      <c r="E183" s="255"/>
    </row>
    <row r="184" spans="1:5" ht="36" customHeight="1">
      <c r="A184" s="257" t="s">
        <v>2673</v>
      </c>
      <c r="B184" s="256" t="s">
        <v>2674</v>
      </c>
      <c r="C184" s="258"/>
      <c r="D184" s="258"/>
      <c r="E184" s="259" t="str">
        <f t="shared" si="2"/>
        <v/>
      </c>
    </row>
    <row r="185" spans="1:5" ht="36" customHeight="1">
      <c r="A185" s="257" t="s">
        <v>2675</v>
      </c>
      <c r="B185" s="256" t="s">
        <v>2676</v>
      </c>
      <c r="C185" s="258"/>
      <c r="D185" s="258"/>
      <c r="E185" s="259" t="str">
        <f t="shared" si="2"/>
        <v/>
      </c>
    </row>
    <row r="186" spans="1:5" ht="36" customHeight="1">
      <c r="A186" s="257" t="s">
        <v>2677</v>
      </c>
      <c r="B186" s="256" t="s">
        <v>2678</v>
      </c>
      <c r="C186" s="260"/>
      <c r="D186" s="260"/>
      <c r="E186" s="255"/>
    </row>
    <row r="187" spans="1:5" ht="36" customHeight="1">
      <c r="A187" s="257" t="s">
        <v>2679</v>
      </c>
      <c r="B187" s="256" t="s">
        <v>2680</v>
      </c>
      <c r="C187" s="260"/>
      <c r="D187" s="260"/>
      <c r="E187" s="255"/>
    </row>
    <row r="188" spans="1:5" ht="36" customHeight="1">
      <c r="A188" s="257" t="s">
        <v>2681</v>
      </c>
      <c r="B188" s="256" t="s">
        <v>2682</v>
      </c>
      <c r="C188" s="258"/>
      <c r="D188" s="258"/>
      <c r="E188" s="259" t="str">
        <f t="shared" si="2"/>
        <v/>
      </c>
    </row>
    <row r="189" spans="1:5" ht="36" customHeight="1">
      <c r="A189" s="257" t="s">
        <v>2683</v>
      </c>
      <c r="B189" s="256" t="s">
        <v>2684</v>
      </c>
      <c r="C189" s="258"/>
      <c r="D189" s="258"/>
      <c r="E189" s="259" t="str">
        <f t="shared" si="2"/>
        <v/>
      </c>
    </row>
    <row r="190" spans="1:5" ht="36" customHeight="1">
      <c r="A190" s="257" t="s">
        <v>2685</v>
      </c>
      <c r="B190" s="256" t="s">
        <v>2686</v>
      </c>
      <c r="C190" s="260"/>
      <c r="D190" s="260"/>
      <c r="E190" s="255"/>
    </row>
    <row r="191" spans="1:5" ht="36" customHeight="1">
      <c r="A191" s="257" t="s">
        <v>2687</v>
      </c>
      <c r="B191" s="256" t="s">
        <v>2688</v>
      </c>
      <c r="C191" s="258"/>
      <c r="D191" s="258"/>
      <c r="E191" s="259" t="str">
        <f t="shared" si="2"/>
        <v/>
      </c>
    </row>
    <row r="192" spans="1:5" ht="36" customHeight="1">
      <c r="A192" s="252" t="s">
        <v>2689</v>
      </c>
      <c r="B192" s="253" t="s">
        <v>2690</v>
      </c>
      <c r="C192" s="254"/>
      <c r="D192" s="254">
        <v>308</v>
      </c>
      <c r="E192" s="255"/>
    </row>
    <row r="193" spans="1:5" ht="36" customHeight="1">
      <c r="A193" s="265">
        <v>2296001</v>
      </c>
      <c r="B193" s="256" t="s">
        <v>2691</v>
      </c>
      <c r="C193" s="258"/>
      <c r="D193" s="258"/>
      <c r="E193" s="259" t="str">
        <f t="shared" si="2"/>
        <v/>
      </c>
    </row>
    <row r="194" spans="1:5" ht="36" customHeight="1">
      <c r="A194" s="257" t="s">
        <v>2692</v>
      </c>
      <c r="B194" s="256" t="s">
        <v>2693</v>
      </c>
      <c r="C194" s="260"/>
      <c r="D194" s="260">
        <v>308</v>
      </c>
      <c r="E194" s="255"/>
    </row>
    <row r="195" spans="1:5" ht="36" customHeight="1">
      <c r="A195" s="257" t="s">
        <v>2694</v>
      </c>
      <c r="B195" s="256" t="s">
        <v>2695</v>
      </c>
      <c r="C195" s="260"/>
      <c r="D195" s="260"/>
      <c r="E195" s="255"/>
    </row>
    <row r="196" spans="1:5" ht="36" customHeight="1">
      <c r="A196" s="257" t="s">
        <v>2696</v>
      </c>
      <c r="B196" s="256" t="s">
        <v>2697</v>
      </c>
      <c r="C196" s="258"/>
      <c r="D196" s="258"/>
      <c r="E196" s="259" t="str">
        <f t="shared" ref="E196:E259" si="4">IF(C196&gt;0,D196/C196-1,IF(C196&lt;0,-(D196/C196-1),""))</f>
        <v/>
      </c>
    </row>
    <row r="197" spans="1:5" ht="36" customHeight="1">
      <c r="A197" s="257" t="s">
        <v>2698</v>
      </c>
      <c r="B197" s="256" t="s">
        <v>2699</v>
      </c>
      <c r="C197" s="258"/>
      <c r="D197" s="258"/>
      <c r="E197" s="259" t="str">
        <f t="shared" si="4"/>
        <v/>
      </c>
    </row>
    <row r="198" spans="1:5" ht="36" customHeight="1">
      <c r="A198" s="257" t="s">
        <v>2700</v>
      </c>
      <c r="B198" s="256" t="s">
        <v>2701</v>
      </c>
      <c r="C198" s="260"/>
      <c r="D198" s="260"/>
      <c r="E198" s="255"/>
    </row>
    <row r="199" spans="1:5" ht="36" customHeight="1">
      <c r="A199" s="257" t="s">
        <v>2702</v>
      </c>
      <c r="B199" s="256" t="s">
        <v>2703</v>
      </c>
      <c r="C199" s="258"/>
      <c r="D199" s="258"/>
      <c r="E199" s="259" t="str">
        <f t="shared" si="4"/>
        <v/>
      </c>
    </row>
    <row r="200" spans="1:5" ht="36" customHeight="1">
      <c r="A200" s="257" t="s">
        <v>2704</v>
      </c>
      <c r="B200" s="256" t="s">
        <v>2705</v>
      </c>
      <c r="C200" s="258"/>
      <c r="D200" s="258"/>
      <c r="E200" s="259" t="str">
        <f t="shared" si="4"/>
        <v/>
      </c>
    </row>
    <row r="201" spans="1:5" ht="36" customHeight="1">
      <c r="A201" s="257" t="s">
        <v>2706</v>
      </c>
      <c r="B201" s="256" t="s">
        <v>2707</v>
      </c>
      <c r="C201" s="258"/>
      <c r="D201" s="258"/>
      <c r="E201" s="259" t="str">
        <f t="shared" si="4"/>
        <v/>
      </c>
    </row>
    <row r="202" spans="1:5" ht="36" customHeight="1">
      <c r="A202" s="257" t="s">
        <v>2708</v>
      </c>
      <c r="B202" s="256" t="s">
        <v>2709</v>
      </c>
      <c r="C202" s="258"/>
      <c r="D202" s="258"/>
      <c r="E202" s="259" t="str">
        <f t="shared" si="4"/>
        <v/>
      </c>
    </row>
    <row r="203" spans="1:5" ht="36" customHeight="1">
      <c r="A203" s="257" t="s">
        <v>2710</v>
      </c>
      <c r="B203" s="256" t="s">
        <v>2711</v>
      </c>
      <c r="C203" s="260"/>
      <c r="D203" s="260"/>
      <c r="E203" s="255"/>
    </row>
    <row r="204" spans="1:5" ht="36" customHeight="1">
      <c r="A204" s="252" t="s">
        <v>109</v>
      </c>
      <c r="B204" s="253" t="s">
        <v>2712</v>
      </c>
      <c r="C204" s="254">
        <v>2734</v>
      </c>
      <c r="D204" s="254">
        <v>2486</v>
      </c>
      <c r="E204" s="255">
        <f t="shared" ref="E204" si="5">(D204-C204)/C204</f>
        <v>-9.0999999999999998E-2</v>
      </c>
    </row>
    <row r="205" spans="1:5" ht="36" customHeight="1">
      <c r="A205" s="257" t="s">
        <v>2713</v>
      </c>
      <c r="B205" s="256" t="s">
        <v>2714</v>
      </c>
      <c r="C205" s="258"/>
      <c r="D205" s="258"/>
      <c r="E205" s="259" t="str">
        <f t="shared" si="4"/>
        <v/>
      </c>
    </row>
    <row r="206" spans="1:5" ht="36" customHeight="1">
      <c r="A206" s="257" t="s">
        <v>2715</v>
      </c>
      <c r="B206" s="256" t="s">
        <v>2716</v>
      </c>
      <c r="C206" s="258"/>
      <c r="D206" s="258"/>
      <c r="E206" s="259" t="str">
        <f t="shared" si="4"/>
        <v/>
      </c>
    </row>
    <row r="207" spans="1:5" ht="36" customHeight="1">
      <c r="A207" s="257" t="s">
        <v>2717</v>
      </c>
      <c r="B207" s="256" t="s">
        <v>2718</v>
      </c>
      <c r="C207" s="258"/>
      <c r="D207" s="258"/>
      <c r="E207" s="259" t="str">
        <f t="shared" si="4"/>
        <v/>
      </c>
    </row>
    <row r="208" spans="1:5" ht="36" customHeight="1">
      <c r="A208" s="257" t="s">
        <v>2719</v>
      </c>
      <c r="B208" s="256" t="s">
        <v>2720</v>
      </c>
      <c r="C208" s="258"/>
      <c r="D208" s="258"/>
      <c r="E208" s="259" t="str">
        <f t="shared" si="4"/>
        <v/>
      </c>
    </row>
    <row r="209" spans="1:5" ht="36" customHeight="1">
      <c r="A209" s="257" t="s">
        <v>2721</v>
      </c>
      <c r="B209" s="256" t="s">
        <v>2722</v>
      </c>
      <c r="C209" s="258"/>
      <c r="D209" s="258"/>
      <c r="E209" s="259" t="str">
        <f t="shared" si="4"/>
        <v/>
      </c>
    </row>
    <row r="210" spans="1:5" ht="36" customHeight="1">
      <c r="A210" s="257" t="s">
        <v>2723</v>
      </c>
      <c r="B210" s="256" t="s">
        <v>2724</v>
      </c>
      <c r="C210" s="258"/>
      <c r="D210" s="258"/>
      <c r="E210" s="259" t="str">
        <f t="shared" si="4"/>
        <v/>
      </c>
    </row>
    <row r="211" spans="1:5" ht="36" customHeight="1">
      <c r="A211" s="257" t="s">
        <v>2725</v>
      </c>
      <c r="B211" s="256" t="s">
        <v>2726</v>
      </c>
      <c r="C211" s="258"/>
      <c r="D211" s="258"/>
      <c r="E211" s="259" t="str">
        <f t="shared" si="4"/>
        <v/>
      </c>
    </row>
    <row r="212" spans="1:5" ht="36" customHeight="1">
      <c r="A212" s="257" t="s">
        <v>2727</v>
      </c>
      <c r="B212" s="256" t="s">
        <v>2728</v>
      </c>
      <c r="C212" s="258"/>
      <c r="D212" s="258"/>
      <c r="E212" s="259" t="str">
        <f t="shared" si="4"/>
        <v/>
      </c>
    </row>
    <row r="213" spans="1:5" ht="36" customHeight="1">
      <c r="A213" s="257" t="s">
        <v>2729</v>
      </c>
      <c r="B213" s="256" t="s">
        <v>2730</v>
      </c>
      <c r="C213" s="258"/>
      <c r="D213" s="258"/>
      <c r="E213" s="259" t="str">
        <f t="shared" si="4"/>
        <v/>
      </c>
    </row>
    <row r="214" spans="1:5" ht="36" customHeight="1">
      <c r="A214" s="257" t="s">
        <v>2731</v>
      </c>
      <c r="B214" s="256" t="s">
        <v>2732</v>
      </c>
      <c r="C214" s="258"/>
      <c r="D214" s="258"/>
      <c r="E214" s="259" t="str">
        <f t="shared" si="4"/>
        <v/>
      </c>
    </row>
    <row r="215" spans="1:5" ht="36" customHeight="1">
      <c r="A215" s="257" t="s">
        <v>2733</v>
      </c>
      <c r="B215" s="256" t="s">
        <v>2734</v>
      </c>
      <c r="C215" s="258"/>
      <c r="D215" s="258"/>
      <c r="E215" s="259" t="str">
        <f t="shared" si="4"/>
        <v/>
      </c>
    </row>
    <row r="216" spans="1:5" ht="36" customHeight="1">
      <c r="A216" s="257" t="s">
        <v>2735</v>
      </c>
      <c r="B216" s="256" t="s">
        <v>2736</v>
      </c>
      <c r="C216" s="258"/>
      <c r="D216" s="258"/>
      <c r="E216" s="259" t="str">
        <f t="shared" si="4"/>
        <v/>
      </c>
    </row>
    <row r="217" spans="1:5" ht="36" customHeight="1">
      <c r="A217" s="257" t="s">
        <v>2737</v>
      </c>
      <c r="B217" s="256" t="s">
        <v>2738</v>
      </c>
      <c r="C217" s="258"/>
      <c r="D217" s="258"/>
      <c r="E217" s="259" t="str">
        <f t="shared" si="4"/>
        <v/>
      </c>
    </row>
    <row r="218" spans="1:5" ht="36" customHeight="1">
      <c r="A218" s="257" t="s">
        <v>2739</v>
      </c>
      <c r="B218" s="256" t="s">
        <v>2740</v>
      </c>
      <c r="C218" s="258"/>
      <c r="D218" s="258"/>
      <c r="E218" s="259" t="str">
        <f t="shared" si="4"/>
        <v/>
      </c>
    </row>
    <row r="219" spans="1:5" ht="36" customHeight="1">
      <c r="A219" s="257" t="s">
        <v>2741</v>
      </c>
      <c r="B219" s="256" t="s">
        <v>2742</v>
      </c>
      <c r="C219" s="260">
        <v>1654</v>
      </c>
      <c r="D219" s="260">
        <v>894</v>
      </c>
      <c r="E219" s="255">
        <f t="shared" ref="E219:E222" si="6">(D219-C219)/C219</f>
        <v>-0.45900000000000002</v>
      </c>
    </row>
    <row r="220" spans="1:5" ht="36" customHeight="1">
      <c r="A220" s="257" t="s">
        <v>2743</v>
      </c>
      <c r="B220" s="256" t="s">
        <v>2744</v>
      </c>
      <c r="C220" s="260">
        <v>1080</v>
      </c>
      <c r="D220" s="260">
        <v>1592</v>
      </c>
      <c r="E220" s="255">
        <f t="shared" si="6"/>
        <v>0.47399999999999998</v>
      </c>
    </row>
    <row r="221" spans="1:5" ht="36" customHeight="1">
      <c r="A221" s="252" t="s">
        <v>111</v>
      </c>
      <c r="B221" s="253" t="s">
        <v>2745</v>
      </c>
      <c r="C221" s="254">
        <v>30</v>
      </c>
      <c r="D221" s="254">
        <v>2</v>
      </c>
      <c r="E221" s="255">
        <f t="shared" si="6"/>
        <v>-0.93300000000000005</v>
      </c>
    </row>
    <row r="222" spans="1:5" ht="36" customHeight="1">
      <c r="A222" s="264">
        <v>23304</v>
      </c>
      <c r="B222" s="253" t="s">
        <v>2746</v>
      </c>
      <c r="C222" s="254">
        <v>30</v>
      </c>
      <c r="D222" s="254">
        <v>2</v>
      </c>
      <c r="E222" s="255">
        <f t="shared" si="6"/>
        <v>-0.93300000000000005</v>
      </c>
    </row>
    <row r="223" spans="1:5" ht="36" customHeight="1">
      <c r="A223" s="257" t="s">
        <v>2747</v>
      </c>
      <c r="B223" s="256" t="s">
        <v>2748</v>
      </c>
      <c r="C223" s="258"/>
      <c r="D223" s="258"/>
      <c r="E223" s="259" t="str">
        <f t="shared" si="4"/>
        <v/>
      </c>
    </row>
    <row r="224" spans="1:5" ht="36" customHeight="1">
      <c r="A224" s="257" t="s">
        <v>2749</v>
      </c>
      <c r="B224" s="256" t="s">
        <v>2750</v>
      </c>
      <c r="C224" s="258"/>
      <c r="D224" s="258"/>
      <c r="E224" s="259" t="str">
        <f t="shared" si="4"/>
        <v/>
      </c>
    </row>
    <row r="225" spans="1:5" ht="36" customHeight="1">
      <c r="A225" s="257" t="s">
        <v>2751</v>
      </c>
      <c r="B225" s="256" t="s">
        <v>2752</v>
      </c>
      <c r="C225" s="258"/>
      <c r="D225" s="258"/>
      <c r="E225" s="259" t="str">
        <f t="shared" si="4"/>
        <v/>
      </c>
    </row>
    <row r="226" spans="1:5" ht="36" customHeight="1">
      <c r="A226" s="257" t="s">
        <v>2753</v>
      </c>
      <c r="B226" s="256" t="s">
        <v>2754</v>
      </c>
      <c r="C226" s="258"/>
      <c r="D226" s="258"/>
      <c r="E226" s="259" t="str">
        <f t="shared" si="4"/>
        <v/>
      </c>
    </row>
    <row r="227" spans="1:5" ht="36" customHeight="1">
      <c r="A227" s="257" t="s">
        <v>2755</v>
      </c>
      <c r="B227" s="256" t="s">
        <v>2756</v>
      </c>
      <c r="C227" s="258"/>
      <c r="D227" s="258"/>
      <c r="E227" s="259" t="str">
        <f t="shared" si="4"/>
        <v/>
      </c>
    </row>
    <row r="228" spans="1:5" ht="36" customHeight="1">
      <c r="A228" s="257" t="s">
        <v>2757</v>
      </c>
      <c r="B228" s="256" t="s">
        <v>2758</v>
      </c>
      <c r="C228" s="258"/>
      <c r="D228" s="258"/>
      <c r="E228" s="259" t="str">
        <f t="shared" si="4"/>
        <v/>
      </c>
    </row>
    <row r="229" spans="1:5" ht="36" customHeight="1">
      <c r="A229" s="257" t="s">
        <v>2759</v>
      </c>
      <c r="B229" s="256" t="s">
        <v>2760</v>
      </c>
      <c r="C229" s="258"/>
      <c r="D229" s="258"/>
      <c r="E229" s="259" t="str">
        <f t="shared" si="4"/>
        <v/>
      </c>
    </row>
    <row r="230" spans="1:5" ht="36" customHeight="1">
      <c r="A230" s="257" t="s">
        <v>2761</v>
      </c>
      <c r="B230" s="256" t="s">
        <v>2762</v>
      </c>
      <c r="C230" s="258"/>
      <c r="D230" s="258"/>
      <c r="E230" s="259" t="str">
        <f t="shared" si="4"/>
        <v/>
      </c>
    </row>
    <row r="231" spans="1:5" ht="36" customHeight="1">
      <c r="A231" s="257" t="s">
        <v>2763</v>
      </c>
      <c r="B231" s="256" t="s">
        <v>2764</v>
      </c>
      <c r="C231" s="258"/>
      <c r="D231" s="258"/>
      <c r="E231" s="259" t="str">
        <f t="shared" si="4"/>
        <v/>
      </c>
    </row>
    <row r="232" spans="1:5" ht="36" customHeight="1">
      <c r="A232" s="257" t="s">
        <v>2765</v>
      </c>
      <c r="B232" s="256" t="s">
        <v>2766</v>
      </c>
      <c r="C232" s="258"/>
      <c r="D232" s="258"/>
      <c r="E232" s="259" t="str">
        <f t="shared" si="4"/>
        <v/>
      </c>
    </row>
    <row r="233" spans="1:5" ht="36" customHeight="1">
      <c r="A233" s="257" t="s">
        <v>2767</v>
      </c>
      <c r="B233" s="256" t="s">
        <v>2768</v>
      </c>
      <c r="C233" s="258"/>
      <c r="D233" s="258"/>
      <c r="E233" s="259" t="str">
        <f t="shared" si="4"/>
        <v/>
      </c>
    </row>
    <row r="234" spans="1:5" ht="36" customHeight="1">
      <c r="A234" s="257" t="s">
        <v>2769</v>
      </c>
      <c r="B234" s="256" t="s">
        <v>2770</v>
      </c>
      <c r="C234" s="258"/>
      <c r="D234" s="258"/>
      <c r="E234" s="259" t="str">
        <f t="shared" si="4"/>
        <v/>
      </c>
    </row>
    <row r="235" spans="1:5" ht="36" customHeight="1">
      <c r="A235" s="257" t="s">
        <v>2771</v>
      </c>
      <c r="B235" s="256" t="s">
        <v>2772</v>
      </c>
      <c r="C235" s="258"/>
      <c r="D235" s="258"/>
      <c r="E235" s="259" t="str">
        <f t="shared" si="4"/>
        <v/>
      </c>
    </row>
    <row r="236" spans="1:5" ht="36" customHeight="1">
      <c r="A236" s="257" t="s">
        <v>2773</v>
      </c>
      <c r="B236" s="256" t="s">
        <v>2774</v>
      </c>
      <c r="C236" s="258"/>
      <c r="D236" s="258"/>
      <c r="E236" s="259" t="str">
        <f t="shared" si="4"/>
        <v/>
      </c>
    </row>
    <row r="237" spans="1:5" ht="36" customHeight="1">
      <c r="A237" s="257" t="s">
        <v>2775</v>
      </c>
      <c r="B237" s="256" t="s">
        <v>2776</v>
      </c>
      <c r="C237" s="260">
        <v>30</v>
      </c>
      <c r="D237" s="260"/>
      <c r="E237" s="255">
        <f t="shared" ref="E237" si="7">(D237-C237)/C237</f>
        <v>-1</v>
      </c>
    </row>
    <row r="238" spans="1:5" ht="36" customHeight="1">
      <c r="A238" s="257" t="s">
        <v>2777</v>
      </c>
      <c r="B238" s="256" t="s">
        <v>2778</v>
      </c>
      <c r="C238" s="260"/>
      <c r="D238" s="260">
        <v>2</v>
      </c>
      <c r="E238" s="255"/>
    </row>
    <row r="239" spans="1:5" ht="36" customHeight="1">
      <c r="A239" s="264" t="s">
        <v>2779</v>
      </c>
      <c r="B239" s="253" t="s">
        <v>2780</v>
      </c>
      <c r="C239" s="254"/>
      <c r="D239" s="254"/>
      <c r="E239" s="255"/>
    </row>
    <row r="240" spans="1:5" ht="36" customHeight="1">
      <c r="A240" s="264" t="s">
        <v>2781</v>
      </c>
      <c r="B240" s="253" t="s">
        <v>2782</v>
      </c>
      <c r="C240" s="262">
        <f>SUM(C241:C252)</f>
        <v>0</v>
      </c>
      <c r="D240" s="262">
        <f>SUM(D241:D252)</f>
        <v>0</v>
      </c>
      <c r="E240" s="263" t="str">
        <f t="shared" si="4"/>
        <v/>
      </c>
    </row>
    <row r="241" spans="1:5" ht="36" customHeight="1">
      <c r="A241" s="265" t="s">
        <v>2783</v>
      </c>
      <c r="B241" s="256" t="s">
        <v>2784</v>
      </c>
      <c r="C241" s="258"/>
      <c r="D241" s="258"/>
      <c r="E241" s="259" t="str">
        <f t="shared" si="4"/>
        <v/>
      </c>
    </row>
    <row r="242" spans="1:5" ht="36" customHeight="1">
      <c r="A242" s="265" t="s">
        <v>2785</v>
      </c>
      <c r="B242" s="256" t="s">
        <v>2786</v>
      </c>
      <c r="C242" s="258"/>
      <c r="D242" s="258"/>
      <c r="E242" s="259" t="str">
        <f t="shared" si="4"/>
        <v/>
      </c>
    </row>
    <row r="243" spans="1:5" ht="36" customHeight="1">
      <c r="A243" s="265" t="s">
        <v>2787</v>
      </c>
      <c r="B243" s="256" t="s">
        <v>2788</v>
      </c>
      <c r="C243" s="258"/>
      <c r="D243" s="258"/>
      <c r="E243" s="259" t="str">
        <f t="shared" si="4"/>
        <v/>
      </c>
    </row>
    <row r="244" spans="1:5" ht="36" customHeight="1">
      <c r="A244" s="265" t="s">
        <v>2789</v>
      </c>
      <c r="B244" s="256" t="s">
        <v>2790</v>
      </c>
      <c r="C244" s="258"/>
      <c r="D244" s="258"/>
      <c r="E244" s="259" t="str">
        <f t="shared" si="4"/>
        <v/>
      </c>
    </row>
    <row r="245" spans="1:5" ht="36" customHeight="1">
      <c r="A245" s="265" t="s">
        <v>2791</v>
      </c>
      <c r="B245" s="256" t="s">
        <v>2792</v>
      </c>
      <c r="C245" s="258"/>
      <c r="D245" s="258"/>
      <c r="E245" s="259" t="str">
        <f t="shared" si="4"/>
        <v/>
      </c>
    </row>
    <row r="246" spans="1:5" ht="36" customHeight="1">
      <c r="A246" s="265" t="s">
        <v>2793</v>
      </c>
      <c r="B246" s="256" t="s">
        <v>2794</v>
      </c>
      <c r="C246" s="258"/>
      <c r="D246" s="258"/>
      <c r="E246" s="259" t="str">
        <f t="shared" si="4"/>
        <v/>
      </c>
    </row>
    <row r="247" spans="1:5" ht="36" customHeight="1">
      <c r="A247" s="265" t="s">
        <v>2795</v>
      </c>
      <c r="B247" s="256" t="s">
        <v>2796</v>
      </c>
      <c r="C247" s="258"/>
      <c r="D247" s="258"/>
      <c r="E247" s="259" t="str">
        <f t="shared" si="4"/>
        <v/>
      </c>
    </row>
    <row r="248" spans="1:5" ht="36" customHeight="1">
      <c r="A248" s="265" t="s">
        <v>2797</v>
      </c>
      <c r="B248" s="256" t="s">
        <v>2798</v>
      </c>
      <c r="C248" s="258"/>
      <c r="D248" s="258"/>
      <c r="E248" s="259" t="str">
        <f t="shared" si="4"/>
        <v/>
      </c>
    </row>
    <row r="249" spans="1:5" ht="36" customHeight="1">
      <c r="A249" s="265" t="s">
        <v>2799</v>
      </c>
      <c r="B249" s="256" t="s">
        <v>2800</v>
      </c>
      <c r="C249" s="258"/>
      <c r="D249" s="258"/>
      <c r="E249" s="259" t="str">
        <f t="shared" si="4"/>
        <v/>
      </c>
    </row>
    <row r="250" spans="1:5" ht="36" customHeight="1">
      <c r="A250" s="265" t="s">
        <v>2801</v>
      </c>
      <c r="B250" s="256" t="s">
        <v>2802</v>
      </c>
      <c r="C250" s="258"/>
      <c r="D250" s="258"/>
      <c r="E250" s="259" t="str">
        <f t="shared" si="4"/>
        <v/>
      </c>
    </row>
    <row r="251" spans="1:5" ht="36" customHeight="1">
      <c r="A251" s="265" t="s">
        <v>2803</v>
      </c>
      <c r="B251" s="256" t="s">
        <v>2804</v>
      </c>
      <c r="C251" s="258"/>
      <c r="D251" s="258"/>
      <c r="E251" s="259" t="str">
        <f t="shared" si="4"/>
        <v/>
      </c>
    </row>
    <row r="252" spans="1:5" ht="36" customHeight="1">
      <c r="A252" s="265" t="s">
        <v>2805</v>
      </c>
      <c r="B252" s="256" t="s">
        <v>2806</v>
      </c>
      <c r="C252" s="258"/>
      <c r="D252" s="258"/>
      <c r="E252" s="259" t="str">
        <f t="shared" si="4"/>
        <v/>
      </c>
    </row>
    <row r="253" spans="1:5" ht="36" customHeight="1">
      <c r="A253" s="264" t="s">
        <v>2807</v>
      </c>
      <c r="B253" s="253" t="s">
        <v>2808</v>
      </c>
      <c r="C253" s="262">
        <f>SUM(C254:C259)</f>
        <v>0</v>
      </c>
      <c r="D253" s="262">
        <f>SUM(D254:D259)</f>
        <v>0</v>
      </c>
      <c r="E253" s="263" t="str">
        <f t="shared" si="4"/>
        <v/>
      </c>
    </row>
    <row r="254" spans="1:5" ht="36" customHeight="1">
      <c r="A254" s="265" t="s">
        <v>2809</v>
      </c>
      <c r="B254" s="256" t="s">
        <v>2810</v>
      </c>
      <c r="C254" s="258"/>
      <c r="D254" s="258"/>
      <c r="E254" s="259" t="str">
        <f t="shared" si="4"/>
        <v/>
      </c>
    </row>
    <row r="255" spans="1:5" ht="36" customHeight="1">
      <c r="A255" s="265" t="s">
        <v>2811</v>
      </c>
      <c r="B255" s="256" t="s">
        <v>2812</v>
      </c>
      <c r="C255" s="258"/>
      <c r="D255" s="258"/>
      <c r="E255" s="259" t="str">
        <f t="shared" si="4"/>
        <v/>
      </c>
    </row>
    <row r="256" spans="1:5" ht="36" customHeight="1">
      <c r="A256" s="265" t="s">
        <v>2813</v>
      </c>
      <c r="B256" s="256" t="s">
        <v>2814</v>
      </c>
      <c r="C256" s="258"/>
      <c r="D256" s="258"/>
      <c r="E256" s="259" t="str">
        <f t="shared" si="4"/>
        <v/>
      </c>
    </row>
    <row r="257" spans="1:5" ht="36" customHeight="1">
      <c r="A257" s="265" t="s">
        <v>2815</v>
      </c>
      <c r="B257" s="256" t="s">
        <v>2816</v>
      </c>
      <c r="C257" s="258"/>
      <c r="D257" s="258"/>
      <c r="E257" s="259" t="str">
        <f t="shared" si="4"/>
        <v/>
      </c>
    </row>
    <row r="258" spans="1:5" ht="36" customHeight="1">
      <c r="A258" s="265" t="s">
        <v>2817</v>
      </c>
      <c r="B258" s="256" t="s">
        <v>2818</v>
      </c>
      <c r="C258" s="258"/>
      <c r="D258" s="258"/>
      <c r="E258" s="259" t="str">
        <f t="shared" si="4"/>
        <v/>
      </c>
    </row>
    <row r="259" spans="1:5" ht="36" customHeight="1">
      <c r="A259" s="265" t="s">
        <v>2819</v>
      </c>
      <c r="B259" s="256" t="s">
        <v>2820</v>
      </c>
      <c r="C259" s="258"/>
      <c r="D259" s="258"/>
      <c r="E259" s="259" t="str">
        <f t="shared" si="4"/>
        <v/>
      </c>
    </row>
    <row r="260" spans="1:5" ht="36" customHeight="1">
      <c r="A260" s="257"/>
      <c r="B260" s="256"/>
      <c r="C260" s="260"/>
      <c r="D260" s="260"/>
      <c r="E260" s="255"/>
    </row>
    <row r="261" spans="1:5" ht="36" customHeight="1">
      <c r="A261" s="266"/>
      <c r="B261" s="267" t="s">
        <v>2837</v>
      </c>
      <c r="C261" s="254">
        <f>C98+C178+C204+C221</f>
        <v>29764</v>
      </c>
      <c r="D261" s="254">
        <f>D192+D204</f>
        <v>2794</v>
      </c>
      <c r="E261" s="255">
        <f t="shared" ref="E261:E262" si="8">(D261-C261)/C261</f>
        <v>-0.90600000000000003</v>
      </c>
    </row>
    <row r="262" spans="1:5" ht="36" customHeight="1">
      <c r="A262" s="268" t="s">
        <v>2821</v>
      </c>
      <c r="B262" s="269" t="s">
        <v>115</v>
      </c>
      <c r="C262" s="60">
        <v>20000</v>
      </c>
      <c r="D262" s="60">
        <v>20000</v>
      </c>
      <c r="E262" s="255">
        <f t="shared" si="8"/>
        <v>0</v>
      </c>
    </row>
    <row r="263" spans="1:5" ht="36" customHeight="1">
      <c r="A263" s="268" t="s">
        <v>2822</v>
      </c>
      <c r="B263" s="270" t="s">
        <v>2823</v>
      </c>
      <c r="C263" s="67"/>
      <c r="D263" s="67"/>
      <c r="E263" s="255"/>
    </row>
    <row r="264" spans="1:5" ht="36" customHeight="1">
      <c r="A264" s="271" t="s">
        <v>2838</v>
      </c>
      <c r="B264" s="270" t="s">
        <v>2839</v>
      </c>
      <c r="C264" s="67"/>
      <c r="D264" s="67"/>
      <c r="E264" s="255"/>
    </row>
    <row r="265" spans="1:5" ht="36" customHeight="1">
      <c r="A265" s="272" t="s">
        <v>2824</v>
      </c>
      <c r="B265" s="273" t="s">
        <v>2825</v>
      </c>
      <c r="C265" s="67"/>
      <c r="D265" s="67"/>
      <c r="E265" s="94"/>
    </row>
    <row r="266" spans="1:5" ht="36" customHeight="1">
      <c r="A266" s="271" t="s">
        <v>2840</v>
      </c>
      <c r="B266" s="270" t="s">
        <v>2829</v>
      </c>
      <c r="C266" s="67">
        <v>20000</v>
      </c>
      <c r="D266" s="67">
        <v>20000</v>
      </c>
      <c r="E266" s="255">
        <v>0</v>
      </c>
    </row>
    <row r="267" spans="1:5" ht="36" customHeight="1">
      <c r="A267" s="271" t="s">
        <v>2830</v>
      </c>
      <c r="B267" s="270" t="s">
        <v>2831</v>
      </c>
      <c r="C267" s="67"/>
      <c r="D267" s="67"/>
      <c r="E267" s="94"/>
    </row>
    <row r="268" spans="1:5" ht="36" customHeight="1">
      <c r="A268" s="271" t="s">
        <v>2841</v>
      </c>
      <c r="B268" s="274" t="s">
        <v>2842</v>
      </c>
      <c r="C268" s="67"/>
      <c r="D268" s="67"/>
      <c r="E268" s="255"/>
    </row>
    <row r="269" spans="1:5" ht="36" customHeight="1">
      <c r="A269" s="268" t="s">
        <v>2832</v>
      </c>
      <c r="B269" s="275" t="s">
        <v>2833</v>
      </c>
      <c r="C269" s="60">
        <v>2055</v>
      </c>
      <c r="D269" s="60">
        <v>1800</v>
      </c>
      <c r="E269" s="255">
        <f t="shared" ref="E269:E271" si="9">(D269-C269)/C269</f>
        <v>-0.124</v>
      </c>
    </row>
    <row r="270" spans="1:5" ht="36" customHeight="1">
      <c r="A270" s="268"/>
      <c r="B270" s="275" t="s">
        <v>2843</v>
      </c>
      <c r="C270" s="60"/>
      <c r="D270" s="67"/>
      <c r="E270" s="255"/>
    </row>
    <row r="271" spans="1:5" ht="36" customHeight="1">
      <c r="A271" s="276"/>
      <c r="B271" s="277" t="s">
        <v>122</v>
      </c>
      <c r="C271" s="60">
        <f>C261+C262+C269</f>
        <v>51819</v>
      </c>
      <c r="D271" s="60">
        <f>D192+D204+D262+D269</f>
        <v>24594</v>
      </c>
      <c r="E271" s="255">
        <f t="shared" si="9"/>
        <v>-0.52500000000000002</v>
      </c>
    </row>
    <row r="272" spans="1:5">
      <c r="C272" s="278"/>
      <c r="D272" s="278"/>
    </row>
    <row r="273" spans="3:4">
      <c r="C273" s="278"/>
      <c r="D273" s="278"/>
    </row>
    <row r="274" spans="3:4">
      <c r="C274" s="278"/>
      <c r="D274" s="278"/>
    </row>
  </sheetData>
  <mergeCells count="1">
    <mergeCell ref="B1:E1"/>
  </mergeCells>
  <phoneticPr fontId="84" type="noConversion"/>
  <conditionalFormatting sqref="B268:C270 D268:D269">
    <cfRule type="expression" dxfId="17" priority="10" stopIfTrue="1">
      <formula>"len($A:$A)=3"</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3.xml><?xml version="1.0" encoding="utf-8"?>
<worksheet xmlns="http://schemas.openxmlformats.org/spreadsheetml/2006/main" xmlns:r="http://schemas.openxmlformats.org/officeDocument/2006/relationships">
  <sheetPr>
    <tabColor rgb="FF00B0F0"/>
  </sheetPr>
  <dimension ref="A1:D16"/>
  <sheetViews>
    <sheetView showGridLines="0" showZeros="0" view="pageBreakPreview" workbookViewId="0">
      <selection activeCell="H9" sqref="H9"/>
    </sheetView>
  </sheetViews>
  <sheetFormatPr defaultColWidth="9" defaultRowHeight="13.5"/>
  <cols>
    <col min="1" max="1" width="52.125" style="225" customWidth="1"/>
    <col min="2" max="4" width="20.625" customWidth="1"/>
  </cols>
  <sheetData>
    <row r="1" spans="1:4" s="224" customFormat="1" ht="45" customHeight="1">
      <c r="A1" s="455" t="s">
        <v>3219</v>
      </c>
      <c r="B1" s="455"/>
      <c r="C1" s="455"/>
      <c r="D1" s="455"/>
    </row>
    <row r="2" spans="1:4" ht="20.100000000000001" customHeight="1">
      <c r="A2" s="226"/>
      <c r="B2" s="227"/>
      <c r="C2" s="228"/>
      <c r="D2" s="228" t="s">
        <v>0</v>
      </c>
    </row>
    <row r="3" spans="1:4" ht="32.25" customHeight="1">
      <c r="A3" s="488" t="s">
        <v>3220</v>
      </c>
      <c r="B3" s="227"/>
      <c r="C3" s="228"/>
      <c r="D3" s="228"/>
    </row>
    <row r="4" spans="1:4" ht="45" customHeight="1">
      <c r="A4" s="142" t="s">
        <v>2280</v>
      </c>
      <c r="B4" s="229" t="s">
        <v>123</v>
      </c>
      <c r="C4" s="229" t="s">
        <v>4</v>
      </c>
      <c r="D4" s="229" t="s">
        <v>124</v>
      </c>
    </row>
    <row r="5" spans="1:4" ht="36" customHeight="1">
      <c r="A5" s="230" t="s">
        <v>2370</v>
      </c>
      <c r="B5" s="231"/>
      <c r="C5" s="231"/>
      <c r="D5" s="232"/>
    </row>
    <row r="6" spans="1:4" ht="36" customHeight="1">
      <c r="A6" s="230" t="s">
        <v>2401</v>
      </c>
      <c r="B6" s="231"/>
      <c r="C6" s="231"/>
      <c r="D6" s="232"/>
    </row>
    <row r="7" spans="1:4" ht="36" customHeight="1">
      <c r="A7" s="230" t="s">
        <v>2421</v>
      </c>
      <c r="B7" s="231"/>
      <c r="C7" s="231"/>
      <c r="D7" s="232"/>
    </row>
    <row r="8" spans="1:4" ht="36" customHeight="1">
      <c r="A8" s="233" t="s">
        <v>2433</v>
      </c>
      <c r="B8" s="231"/>
      <c r="C8" s="231"/>
      <c r="D8" s="232"/>
    </row>
    <row r="9" spans="1:4" ht="36" customHeight="1">
      <c r="A9" s="230" t="s">
        <v>2524</v>
      </c>
      <c r="B9" s="231"/>
      <c r="C9" s="231"/>
      <c r="D9" s="232"/>
    </row>
    <row r="10" spans="1:4" ht="36" customHeight="1">
      <c r="A10" s="230" t="s">
        <v>2557</v>
      </c>
      <c r="B10" s="231"/>
      <c r="C10" s="231"/>
      <c r="D10" s="232"/>
    </row>
    <row r="11" spans="1:4" ht="36" customHeight="1">
      <c r="A11" s="233" t="s">
        <v>2655</v>
      </c>
      <c r="B11" s="231"/>
      <c r="C11" s="231"/>
      <c r="D11" s="232"/>
    </row>
    <row r="12" spans="1:4" ht="36" customHeight="1">
      <c r="A12" s="230" t="s">
        <v>2662</v>
      </c>
      <c r="B12" s="231"/>
      <c r="C12" s="231"/>
      <c r="D12" s="232"/>
    </row>
    <row r="13" spans="1:4" ht="36" customHeight="1">
      <c r="A13" s="233" t="s">
        <v>2712</v>
      </c>
      <c r="B13" s="231"/>
      <c r="C13" s="231"/>
      <c r="D13" s="232"/>
    </row>
    <row r="14" spans="1:4" ht="36" customHeight="1">
      <c r="A14" s="233" t="s">
        <v>2745</v>
      </c>
      <c r="B14" s="231"/>
      <c r="C14" s="231"/>
      <c r="D14" s="232"/>
    </row>
    <row r="15" spans="1:4" ht="36" customHeight="1">
      <c r="A15" s="233" t="s">
        <v>2780</v>
      </c>
      <c r="B15" s="231"/>
      <c r="C15" s="231"/>
      <c r="D15" s="232"/>
    </row>
    <row r="16" spans="1:4" ht="36" customHeight="1">
      <c r="A16" s="234" t="s">
        <v>2844</v>
      </c>
      <c r="B16" s="235"/>
      <c r="C16" s="235"/>
      <c r="D16" s="236"/>
    </row>
  </sheetData>
  <mergeCells count="1">
    <mergeCell ref="A1:D1"/>
  </mergeCells>
  <phoneticPr fontId="84" type="noConversion"/>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4.xml><?xml version="1.0" encoding="utf-8"?>
<worksheet xmlns="http://schemas.openxmlformats.org/spreadsheetml/2006/main" xmlns:r="http://schemas.openxmlformats.org/officeDocument/2006/relationships">
  <sheetPr>
    <tabColor rgb="FF00B0F0"/>
  </sheetPr>
  <dimension ref="A1:D54"/>
  <sheetViews>
    <sheetView showGridLines="0" showZeros="0" view="pageBreakPreview" topLeftCell="A31" workbookViewId="0">
      <selection activeCell="E1" sqref="E1:E1048576"/>
    </sheetView>
  </sheetViews>
  <sheetFormatPr defaultColWidth="9" defaultRowHeight="14.25"/>
  <cols>
    <col min="1" max="1" width="50.75" style="194" customWidth="1"/>
    <col min="2" max="4" width="20.625" style="194" customWidth="1"/>
    <col min="5" max="5" width="13.75" style="194"/>
    <col min="6" max="16384" width="9" style="194"/>
  </cols>
  <sheetData>
    <row r="1" spans="1:4" ht="45" customHeight="1">
      <c r="A1" s="456" t="s">
        <v>3221</v>
      </c>
      <c r="B1" s="456"/>
      <c r="C1" s="456"/>
      <c r="D1" s="456"/>
    </row>
    <row r="2" spans="1:4" ht="20.100000000000001" customHeight="1">
      <c r="A2" s="210"/>
      <c r="B2" s="211"/>
      <c r="C2" s="212"/>
      <c r="D2" s="213" t="s">
        <v>2845</v>
      </c>
    </row>
    <row r="3" spans="1:4" ht="45" customHeight="1">
      <c r="A3" s="165" t="s">
        <v>2846</v>
      </c>
      <c r="B3" s="57" t="s">
        <v>3</v>
      </c>
      <c r="C3" s="57" t="s">
        <v>4</v>
      </c>
      <c r="D3" s="57" t="s">
        <v>5</v>
      </c>
    </row>
    <row r="4" spans="1:4" ht="36" customHeight="1">
      <c r="A4" s="137" t="s">
        <v>2847</v>
      </c>
      <c r="B4" s="214"/>
      <c r="C4" s="214"/>
      <c r="D4" s="61"/>
    </row>
    <row r="5" spans="1:4" ht="36" customHeight="1">
      <c r="A5" s="201" t="s">
        <v>2848</v>
      </c>
      <c r="B5" s="215"/>
      <c r="C5" s="216"/>
      <c r="D5" s="98"/>
    </row>
    <row r="6" spans="1:4" ht="36" customHeight="1">
      <c r="A6" s="201" t="s">
        <v>2849</v>
      </c>
      <c r="B6" s="215"/>
      <c r="C6" s="215"/>
      <c r="D6" s="98"/>
    </row>
    <row r="7" spans="1:4" ht="36" customHeight="1">
      <c r="A7" s="201" t="s">
        <v>2850</v>
      </c>
      <c r="B7" s="217"/>
      <c r="C7" s="216"/>
      <c r="D7" s="98"/>
    </row>
    <row r="8" spans="1:4" ht="36" customHeight="1">
      <c r="A8" s="201" t="s">
        <v>2851</v>
      </c>
      <c r="B8" s="215"/>
      <c r="C8" s="216"/>
      <c r="D8" s="98"/>
    </row>
    <row r="9" spans="1:4" ht="36" customHeight="1">
      <c r="A9" s="201" t="s">
        <v>2852</v>
      </c>
      <c r="B9" s="217"/>
      <c r="C9" s="216"/>
      <c r="D9" s="98"/>
    </row>
    <row r="10" spans="1:4" ht="36" customHeight="1">
      <c r="A10" s="201" t="s">
        <v>2853</v>
      </c>
      <c r="B10" s="215"/>
      <c r="C10" s="216"/>
      <c r="D10" s="98"/>
    </row>
    <row r="11" spans="1:4" ht="36" customHeight="1">
      <c r="A11" s="201" t="s">
        <v>2854</v>
      </c>
      <c r="B11" s="215"/>
      <c r="C11" s="216"/>
      <c r="D11" s="98"/>
    </row>
    <row r="12" spans="1:4" ht="36" customHeight="1">
      <c r="A12" s="201" t="s">
        <v>2855</v>
      </c>
      <c r="B12" s="215"/>
      <c r="C12" s="216"/>
      <c r="D12" s="98"/>
    </row>
    <row r="13" spans="1:4" ht="36" customHeight="1">
      <c r="A13" s="201" t="s">
        <v>2856</v>
      </c>
      <c r="B13" s="218"/>
      <c r="C13" s="215"/>
      <c r="D13" s="98"/>
    </row>
    <row r="14" spans="1:4" ht="36" customHeight="1">
      <c r="A14" s="201" t="s">
        <v>2857</v>
      </c>
      <c r="B14" s="218"/>
      <c r="C14" s="216"/>
      <c r="D14" s="98"/>
    </row>
    <row r="15" spans="1:4" ht="36" customHeight="1">
      <c r="A15" s="201" t="s">
        <v>2858</v>
      </c>
      <c r="B15" s="218"/>
      <c r="C15" s="219"/>
      <c r="D15" s="98"/>
    </row>
    <row r="16" spans="1:4" ht="36" customHeight="1">
      <c r="A16" s="201" t="s">
        <v>2859</v>
      </c>
      <c r="B16" s="218"/>
      <c r="C16" s="219"/>
      <c r="D16" s="98"/>
    </row>
    <row r="17" spans="1:4" ht="36" customHeight="1">
      <c r="A17" s="201" t="s">
        <v>2860</v>
      </c>
      <c r="B17" s="215"/>
      <c r="C17" s="216"/>
      <c r="D17" s="98"/>
    </row>
    <row r="18" spans="1:4" ht="36" customHeight="1">
      <c r="A18" s="201" t="s">
        <v>2861</v>
      </c>
      <c r="B18" s="218"/>
      <c r="C18" s="219"/>
      <c r="D18" s="98"/>
    </row>
    <row r="19" spans="1:4" ht="36" customHeight="1">
      <c r="A19" s="201" t="s">
        <v>2862</v>
      </c>
      <c r="B19" s="218"/>
      <c r="C19" s="219"/>
      <c r="D19" s="98"/>
    </row>
    <row r="20" spans="1:4" ht="36" customHeight="1">
      <c r="A20" s="201" t="s">
        <v>2863</v>
      </c>
      <c r="B20" s="215"/>
      <c r="C20" s="219"/>
      <c r="D20" s="98" t="str">
        <f>IF(B20&gt;0,C20/B20-1,IF(B20&lt;0,-(C20/B20-1),""))</f>
        <v/>
      </c>
    </row>
    <row r="21" spans="1:4" ht="36" customHeight="1">
      <c r="A21" s="201" t="s">
        <v>2864</v>
      </c>
      <c r="B21" s="218"/>
      <c r="C21" s="216"/>
      <c r="D21" s="98"/>
    </row>
    <row r="22" spans="1:4" ht="36" customHeight="1">
      <c r="A22" s="201" t="s">
        <v>2865</v>
      </c>
      <c r="B22" s="218"/>
      <c r="C22" s="216"/>
      <c r="D22" s="98"/>
    </row>
    <row r="23" spans="1:4" ht="36" customHeight="1">
      <c r="A23" s="137" t="s">
        <v>2866</v>
      </c>
      <c r="B23" s="214"/>
      <c r="C23" s="214"/>
      <c r="D23" s="61"/>
    </row>
    <row r="24" spans="1:4" ht="36" customHeight="1">
      <c r="A24" s="152" t="s">
        <v>2867</v>
      </c>
      <c r="B24" s="218"/>
      <c r="C24" s="216"/>
      <c r="D24" s="98"/>
    </row>
    <row r="25" spans="1:4" ht="36" customHeight="1">
      <c r="A25" s="152" t="s">
        <v>2868</v>
      </c>
      <c r="B25" s="218"/>
      <c r="C25" s="216"/>
      <c r="D25" s="98"/>
    </row>
    <row r="26" spans="1:4" ht="36" customHeight="1">
      <c r="A26" s="152" t="s">
        <v>2869</v>
      </c>
      <c r="B26" s="218"/>
      <c r="C26" s="216"/>
      <c r="D26" s="98"/>
    </row>
    <row r="27" spans="1:4" ht="36" customHeight="1">
      <c r="A27" s="152" t="s">
        <v>2870</v>
      </c>
      <c r="B27" s="218"/>
      <c r="C27" s="216"/>
      <c r="D27" s="98"/>
    </row>
    <row r="28" spans="1:4" ht="36" customHeight="1">
      <c r="A28" s="137" t="s">
        <v>2871</v>
      </c>
      <c r="B28" s="214"/>
      <c r="C28" s="214"/>
      <c r="D28" s="61"/>
    </row>
    <row r="29" spans="1:4" ht="36" customHeight="1">
      <c r="A29" s="152" t="s">
        <v>2872</v>
      </c>
      <c r="B29" s="218"/>
      <c r="C29" s="216"/>
      <c r="D29" s="98"/>
    </row>
    <row r="30" spans="1:4" ht="36" customHeight="1">
      <c r="A30" s="152" t="s">
        <v>2873</v>
      </c>
      <c r="B30" s="215"/>
      <c r="C30" s="216"/>
      <c r="D30" s="98"/>
    </row>
    <row r="31" spans="1:4" ht="36" customHeight="1">
      <c r="A31" s="152" t="s">
        <v>2874</v>
      </c>
      <c r="B31" s="218"/>
      <c r="C31" s="216"/>
      <c r="D31" s="98"/>
    </row>
    <row r="32" spans="1:4" ht="36" customHeight="1">
      <c r="A32" s="137" t="s">
        <v>2875</v>
      </c>
      <c r="B32" s="214"/>
      <c r="C32" s="214"/>
      <c r="D32" s="61"/>
    </row>
    <row r="33" spans="1:4" ht="36" customHeight="1">
      <c r="A33" s="152" t="s">
        <v>2876</v>
      </c>
      <c r="B33" s="215"/>
      <c r="C33" s="220"/>
      <c r="D33" s="98"/>
    </row>
    <row r="34" spans="1:4" ht="36" customHeight="1">
      <c r="A34" s="152" t="s">
        <v>2877</v>
      </c>
      <c r="B34" s="218"/>
      <c r="C34" s="220"/>
      <c r="D34" s="98"/>
    </row>
    <row r="35" spans="1:4" ht="36" customHeight="1">
      <c r="A35" s="152" t="s">
        <v>2878</v>
      </c>
      <c r="B35" s="218"/>
      <c r="C35" s="219"/>
      <c r="D35" s="98"/>
    </row>
    <row r="36" spans="1:4" ht="36" customHeight="1">
      <c r="A36" s="137" t="s">
        <v>2879</v>
      </c>
      <c r="B36" s="221"/>
      <c r="C36" s="222">
        <v>500</v>
      </c>
      <c r="D36" s="61"/>
    </row>
    <row r="37" spans="1:4" ht="36" customHeight="1">
      <c r="A37" s="186" t="s">
        <v>3238</v>
      </c>
      <c r="B37" s="214"/>
      <c r="C37" s="214">
        <v>500</v>
      </c>
      <c r="D37" s="61"/>
    </row>
    <row r="38" spans="1:4" ht="36" customHeight="1">
      <c r="A38" s="223" t="s">
        <v>57</v>
      </c>
      <c r="B38" s="215"/>
      <c r="C38" s="220"/>
      <c r="D38" s="61"/>
    </row>
    <row r="39" spans="1:4" ht="36" customHeight="1">
      <c r="A39" s="189" t="s">
        <v>2880</v>
      </c>
      <c r="B39" s="214"/>
      <c r="C39" s="222"/>
      <c r="D39" s="61"/>
    </row>
    <row r="40" spans="1:4" ht="36" customHeight="1">
      <c r="A40" s="223" t="s">
        <v>2881</v>
      </c>
      <c r="B40" s="215"/>
      <c r="C40" s="220"/>
      <c r="D40" s="61"/>
    </row>
    <row r="41" spans="1:4" ht="36" customHeight="1">
      <c r="A41" s="186" t="s">
        <v>64</v>
      </c>
      <c r="B41" s="214"/>
      <c r="C41" s="214">
        <v>500</v>
      </c>
      <c r="D41" s="61"/>
    </row>
    <row r="42" spans="1:4">
      <c r="B42" s="209"/>
    </row>
    <row r="43" spans="1:4">
      <c r="B43" s="209"/>
      <c r="C43" s="209"/>
    </row>
    <row r="44" spans="1:4">
      <c r="B44" s="209"/>
    </row>
    <row r="45" spans="1:4">
      <c r="B45" s="209"/>
      <c r="C45" s="209"/>
    </row>
    <row r="46" spans="1:4">
      <c r="B46" s="209"/>
    </row>
    <row r="47" spans="1:4">
      <c r="B47" s="209"/>
    </row>
    <row r="48" spans="1:4">
      <c r="B48" s="209"/>
      <c r="C48" s="209"/>
    </row>
    <row r="49" spans="2:3">
      <c r="B49" s="209"/>
    </row>
    <row r="50" spans="2:3">
      <c r="B50" s="209"/>
    </row>
    <row r="51" spans="2:3">
      <c r="B51" s="209"/>
    </row>
    <row r="52" spans="2:3">
      <c r="B52" s="209"/>
    </row>
    <row r="53" spans="2:3">
      <c r="B53" s="209"/>
      <c r="C53" s="209"/>
    </row>
    <row r="54" spans="2:3">
      <c r="B54" s="209"/>
    </row>
  </sheetData>
  <mergeCells count="1">
    <mergeCell ref="A1:D1"/>
  </mergeCells>
  <phoneticPr fontId="84" type="noConversion"/>
  <conditionalFormatting sqref="E3:E39">
    <cfRule type="cellIs" dxfId="14" priority="2" stopIfTrue="1" operator="lessThanOrEqual">
      <formula>-1</formula>
    </cfRule>
  </conditionalFormatting>
  <conditionalFormatting sqref="E5:E7">
    <cfRule type="cellIs" dxfId="13" priority="1"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5.xml><?xml version="1.0" encoding="utf-8"?>
<worksheet xmlns="http://schemas.openxmlformats.org/spreadsheetml/2006/main" xmlns:r="http://schemas.openxmlformats.org/officeDocument/2006/relationships">
  <sheetPr>
    <tabColor rgb="FF00B0F0"/>
  </sheetPr>
  <dimension ref="A1:D41"/>
  <sheetViews>
    <sheetView showGridLines="0" showZeros="0" view="pageBreakPreview" topLeftCell="A13" workbookViewId="0">
      <selection activeCell="C6" sqref="C6"/>
    </sheetView>
  </sheetViews>
  <sheetFormatPr defaultColWidth="9" defaultRowHeight="14.25"/>
  <cols>
    <col min="1" max="1" width="50.75" style="161" customWidth="1"/>
    <col min="2" max="2" width="20.625" style="161" customWidth="1"/>
    <col min="3" max="3" width="20.625" style="194" customWidth="1"/>
    <col min="4" max="4" width="20.625" style="161" customWidth="1"/>
    <col min="5" max="16384" width="9" style="161"/>
  </cols>
  <sheetData>
    <row r="1" spans="1:4" ht="45" customHeight="1">
      <c r="A1" s="457" t="s">
        <v>3222</v>
      </c>
      <c r="B1" s="457"/>
      <c r="C1" s="457"/>
      <c r="D1" s="457"/>
    </row>
    <row r="2" spans="1:4" ht="20.100000000000001" customHeight="1">
      <c r="A2" s="195"/>
      <c r="B2" s="195"/>
      <c r="C2" s="195"/>
      <c r="D2" s="196" t="s">
        <v>0</v>
      </c>
    </row>
    <row r="3" spans="1:4" ht="45" customHeight="1">
      <c r="A3" s="197" t="s">
        <v>2</v>
      </c>
      <c r="B3" s="57" t="s">
        <v>3</v>
      </c>
      <c r="C3" s="57" t="s">
        <v>4</v>
      </c>
      <c r="D3" s="57" t="s">
        <v>5</v>
      </c>
    </row>
    <row r="4" spans="1:4" ht="35.1" customHeight="1">
      <c r="A4" s="137" t="s">
        <v>2882</v>
      </c>
      <c r="B4" s="198"/>
      <c r="C4" s="198"/>
      <c r="D4" s="61"/>
    </row>
    <row r="5" spans="1:4" ht="35.1" customHeight="1">
      <c r="A5" s="139" t="s">
        <v>2883</v>
      </c>
      <c r="B5" s="199"/>
      <c r="C5" s="199"/>
      <c r="D5" s="171"/>
    </row>
    <row r="6" spans="1:4" ht="35.1" customHeight="1">
      <c r="A6" s="139" t="s">
        <v>2884</v>
      </c>
      <c r="B6" s="199"/>
      <c r="C6" s="199"/>
      <c r="D6" s="171"/>
    </row>
    <row r="7" spans="1:4" ht="35.1" customHeight="1">
      <c r="A7" s="139" t="s">
        <v>2885</v>
      </c>
      <c r="B7" s="199"/>
      <c r="C7" s="199"/>
      <c r="D7" s="171"/>
    </row>
    <row r="8" spans="1:4" ht="35.1" customHeight="1">
      <c r="A8" s="139" t="s">
        <v>2886</v>
      </c>
      <c r="B8" s="199"/>
      <c r="C8" s="199"/>
      <c r="D8" s="171"/>
    </row>
    <row r="9" spans="1:4" ht="35.1" customHeight="1">
      <c r="A9" s="139" t="s">
        <v>2887</v>
      </c>
      <c r="B9" s="199"/>
      <c r="C9" s="199"/>
      <c r="D9" s="171" t="str">
        <f>IF(B9&gt;0,C9/B9-1,IF(B9&lt;0,-(C9/B9-1),""))</f>
        <v/>
      </c>
    </row>
    <row r="10" spans="1:4" ht="35.1" customHeight="1">
      <c r="A10" s="139" t="s">
        <v>2888</v>
      </c>
      <c r="B10" s="199"/>
      <c r="C10" s="199"/>
      <c r="D10" s="171"/>
    </row>
    <row r="11" spans="1:4" ht="35.1" customHeight="1">
      <c r="A11" s="137" t="s">
        <v>2889</v>
      </c>
      <c r="B11" s="200"/>
      <c r="C11" s="200"/>
      <c r="D11" s="185"/>
    </row>
    <row r="12" spans="1:4" ht="35.1" customHeight="1">
      <c r="A12" s="139" t="s">
        <v>2890</v>
      </c>
      <c r="B12" s="199"/>
      <c r="C12" s="199"/>
      <c r="D12" s="171"/>
    </row>
    <row r="13" spans="1:4" ht="35.1" customHeight="1">
      <c r="A13" s="139" t="s">
        <v>2891</v>
      </c>
      <c r="B13" s="199"/>
      <c r="C13" s="199"/>
      <c r="D13" s="171"/>
    </row>
    <row r="14" spans="1:4" ht="35.1" customHeight="1">
      <c r="A14" s="139" t="s">
        <v>2892</v>
      </c>
      <c r="B14" s="199"/>
      <c r="C14" s="199"/>
      <c r="D14" s="171" t="str">
        <f>IF(B14&gt;0,C14/B14-1,IF(B14&lt;0,-(C14/B14-1),""))</f>
        <v/>
      </c>
    </row>
    <row r="15" spans="1:4" ht="35.1" customHeight="1">
      <c r="A15" s="139" t="s">
        <v>2893</v>
      </c>
      <c r="B15" s="199"/>
      <c r="C15" s="199"/>
      <c r="D15" s="171" t="str">
        <f>IF(B15&gt;0,C15/B15-1,IF(B15&lt;0,-(C15/B15-1),""))</f>
        <v/>
      </c>
    </row>
    <row r="16" spans="1:4" ht="35.1" customHeight="1">
      <c r="A16" s="139" t="s">
        <v>2894</v>
      </c>
      <c r="B16" s="199"/>
      <c r="C16" s="199"/>
      <c r="D16" s="171"/>
    </row>
    <row r="17" spans="1:4" s="193" customFormat="1" ht="35.1" customHeight="1">
      <c r="A17" s="137" t="s">
        <v>2895</v>
      </c>
      <c r="B17" s="200"/>
      <c r="C17" s="200"/>
      <c r="D17" s="185"/>
    </row>
    <row r="18" spans="1:4" ht="35.1" customHeight="1">
      <c r="A18" s="139" t="s">
        <v>2896</v>
      </c>
      <c r="B18" s="199"/>
      <c r="C18" s="199"/>
      <c r="D18" s="185"/>
    </row>
    <row r="19" spans="1:4" ht="35.1" customHeight="1">
      <c r="A19" s="137" t="s">
        <v>2897</v>
      </c>
      <c r="B19" s="200"/>
      <c r="C19" s="200"/>
      <c r="D19" s="185"/>
    </row>
    <row r="20" spans="1:4" ht="35.1" customHeight="1">
      <c r="A20" s="201" t="s">
        <v>2898</v>
      </c>
      <c r="B20" s="199"/>
      <c r="C20" s="199"/>
      <c r="D20" s="171"/>
    </row>
    <row r="21" spans="1:4" ht="35.1" customHeight="1">
      <c r="A21" s="137" t="s">
        <v>2899</v>
      </c>
      <c r="B21" s="200"/>
      <c r="C21" s="200">
        <v>200</v>
      </c>
      <c r="D21" s="185"/>
    </row>
    <row r="22" spans="1:4" ht="35.1" customHeight="1">
      <c r="A22" s="139" t="s">
        <v>2900</v>
      </c>
      <c r="B22" s="199"/>
      <c r="C22" s="199">
        <v>200</v>
      </c>
      <c r="D22" s="171"/>
    </row>
    <row r="23" spans="1:4" ht="35.1" customHeight="1">
      <c r="A23" s="186" t="s">
        <v>3239</v>
      </c>
      <c r="B23" s="200"/>
      <c r="C23" s="200">
        <v>200</v>
      </c>
      <c r="D23" s="185"/>
    </row>
    <row r="24" spans="1:4" ht="35.1" customHeight="1">
      <c r="A24" s="202" t="s">
        <v>115</v>
      </c>
      <c r="B24" s="200"/>
      <c r="C24" s="200">
        <v>300</v>
      </c>
      <c r="D24" s="185"/>
    </row>
    <row r="25" spans="1:4" ht="35.1" customHeight="1">
      <c r="A25" s="203" t="s">
        <v>2901</v>
      </c>
      <c r="B25" s="199"/>
      <c r="C25" s="199"/>
      <c r="D25" s="185"/>
    </row>
    <row r="26" spans="1:4" ht="35.1" customHeight="1">
      <c r="A26" s="204" t="s">
        <v>2902</v>
      </c>
      <c r="B26" s="205"/>
      <c r="C26" s="205">
        <v>300</v>
      </c>
      <c r="D26" s="185"/>
    </row>
    <row r="27" spans="1:4" ht="35.1" customHeight="1">
      <c r="A27" s="206" t="s">
        <v>2903</v>
      </c>
      <c r="B27" s="207"/>
      <c r="C27" s="207"/>
      <c r="D27" s="185"/>
    </row>
    <row r="28" spans="1:4" ht="35.1" customHeight="1">
      <c r="A28" s="153" t="s">
        <v>122</v>
      </c>
      <c r="B28" s="208"/>
      <c r="C28" s="208">
        <v>500</v>
      </c>
      <c r="D28" s="185"/>
    </row>
    <row r="29" spans="1:4">
      <c r="B29" s="191"/>
    </row>
    <row r="30" spans="1:4">
      <c r="B30" s="191"/>
      <c r="C30" s="209"/>
    </row>
    <row r="31" spans="1:4">
      <c r="B31" s="191"/>
    </row>
    <row r="32" spans="1:4">
      <c r="B32" s="191"/>
      <c r="C32" s="209"/>
    </row>
    <row r="33" spans="2:3">
      <c r="B33" s="191"/>
    </row>
    <row r="34" spans="2:3">
      <c r="B34" s="191"/>
    </row>
    <row r="35" spans="2:3">
      <c r="B35" s="191"/>
      <c r="C35" s="209"/>
    </row>
    <row r="36" spans="2:3">
      <c r="B36" s="191"/>
    </row>
    <row r="37" spans="2:3">
      <c r="B37" s="191"/>
    </row>
    <row r="38" spans="2:3">
      <c r="B38" s="191"/>
    </row>
    <row r="39" spans="2:3">
      <c r="B39" s="191"/>
    </row>
    <row r="40" spans="2:3">
      <c r="B40" s="191"/>
      <c r="C40" s="209"/>
    </row>
    <row r="41" spans="2:3">
      <c r="B41" s="191"/>
    </row>
  </sheetData>
  <mergeCells count="1">
    <mergeCell ref="A1:D1"/>
  </mergeCells>
  <phoneticPr fontId="84" type="noConversion"/>
  <conditionalFormatting sqref="D5:D28">
    <cfRule type="cellIs" dxfId="12" priority="1"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4" orientation="portrait" r:id="rId1"/>
  <headerFooter alignWithMargins="0">
    <oddFooter>&amp;C&amp;16- &amp;P -</oddFooter>
  </headerFooter>
</worksheet>
</file>

<file path=xl/worksheets/sheet16.xml><?xml version="1.0" encoding="utf-8"?>
<worksheet xmlns="http://schemas.openxmlformats.org/spreadsheetml/2006/main" xmlns:r="http://schemas.openxmlformats.org/officeDocument/2006/relationships">
  <sheetPr>
    <tabColor rgb="FF00B0F0"/>
  </sheetPr>
  <dimension ref="A1:D48"/>
  <sheetViews>
    <sheetView showGridLines="0" showZeros="0" view="pageBreakPreview" topLeftCell="A22" workbookViewId="0">
      <selection activeCell="C10" sqref="C10"/>
    </sheetView>
  </sheetViews>
  <sheetFormatPr defaultColWidth="9" defaultRowHeight="20.25"/>
  <cols>
    <col min="1" max="1" width="52.625" style="161" customWidth="1"/>
    <col min="2" max="2" width="20.625" style="161" customWidth="1"/>
    <col min="3" max="3" width="20.625" style="162" customWidth="1"/>
    <col min="4" max="4" width="20.625" style="161" customWidth="1"/>
    <col min="5" max="16384" width="9" style="161"/>
  </cols>
  <sheetData>
    <row r="1" spans="1:4" ht="45" customHeight="1">
      <c r="A1" s="458" t="s">
        <v>3223</v>
      </c>
      <c r="B1" s="458"/>
      <c r="C1" s="459"/>
      <c r="D1" s="458"/>
    </row>
    <row r="2" spans="1:4" ht="20.100000000000001" customHeight="1">
      <c r="A2" s="144"/>
      <c r="B2" s="144"/>
      <c r="C2" s="163"/>
      <c r="D2" s="164" t="s">
        <v>0</v>
      </c>
    </row>
    <row r="3" spans="1:4" ht="45" customHeight="1">
      <c r="A3" s="165" t="s">
        <v>2846</v>
      </c>
      <c r="B3" s="57" t="s">
        <v>3</v>
      </c>
      <c r="C3" s="166" t="s">
        <v>4</v>
      </c>
      <c r="D3" s="57" t="s">
        <v>5</v>
      </c>
    </row>
    <row r="4" spans="1:4" ht="36" customHeight="1">
      <c r="A4" s="137" t="s">
        <v>2904</v>
      </c>
      <c r="B4" s="80"/>
      <c r="C4" s="167"/>
      <c r="D4" s="61"/>
    </row>
    <row r="5" spans="1:4" ht="36" customHeight="1">
      <c r="A5" s="168" t="s">
        <v>2848</v>
      </c>
      <c r="B5" s="80"/>
      <c r="C5" s="169"/>
      <c r="D5" s="170"/>
    </row>
    <row r="6" spans="1:4" ht="36" customHeight="1">
      <c r="A6" s="152" t="s">
        <v>2849</v>
      </c>
      <c r="B6" s="149"/>
      <c r="C6" s="169"/>
      <c r="D6" s="171" t="str">
        <f>IF(B6&gt;0,C6/B6-1,IF(B6&lt;0,-(C6/B6-1),""))</f>
        <v/>
      </c>
    </row>
    <row r="7" spans="1:4" ht="36" customHeight="1">
      <c r="A7" s="152" t="s">
        <v>2850</v>
      </c>
      <c r="B7" s="172"/>
      <c r="C7" s="169"/>
      <c r="D7" s="173"/>
    </row>
    <row r="8" spans="1:4" ht="36" customHeight="1">
      <c r="A8" s="152" t="s">
        <v>2851</v>
      </c>
      <c r="B8" s="174"/>
      <c r="C8" s="169">
        <v>0</v>
      </c>
      <c r="D8" s="171" t="str">
        <f>IF(B8&gt;0,C8/B8-1,IF(B8&lt;0,-(C8/B8-1),""))</f>
        <v/>
      </c>
    </row>
    <row r="9" spans="1:4" ht="36" customHeight="1">
      <c r="A9" s="152" t="s">
        <v>2852</v>
      </c>
      <c r="B9" s="172"/>
      <c r="C9" s="169"/>
      <c r="D9" s="173"/>
    </row>
    <row r="10" spans="1:4" ht="36" customHeight="1">
      <c r="A10" s="152" t="s">
        <v>2855</v>
      </c>
      <c r="B10" s="174"/>
      <c r="C10" s="169"/>
      <c r="D10" s="171"/>
    </row>
    <row r="11" spans="1:4" ht="36" customHeight="1">
      <c r="A11" s="152" t="s">
        <v>2856</v>
      </c>
      <c r="B11" s="174"/>
      <c r="C11" s="175"/>
      <c r="D11" s="173"/>
    </row>
    <row r="12" spans="1:4" ht="36" customHeight="1">
      <c r="A12" s="152" t="s">
        <v>2857</v>
      </c>
      <c r="B12" s="172"/>
      <c r="C12" s="176"/>
      <c r="D12" s="173"/>
    </row>
    <row r="13" spans="1:4" ht="36" customHeight="1">
      <c r="A13" s="152" t="s">
        <v>2858</v>
      </c>
      <c r="B13" s="172"/>
      <c r="C13" s="169"/>
      <c r="D13" s="173"/>
    </row>
    <row r="14" spans="1:4" ht="36" customHeight="1">
      <c r="A14" s="168" t="s">
        <v>2854</v>
      </c>
      <c r="B14" s="172"/>
      <c r="C14" s="169"/>
      <c r="D14" s="173"/>
    </row>
    <row r="15" spans="1:4" ht="36" customHeight="1">
      <c r="A15" s="168" t="s">
        <v>2905</v>
      </c>
      <c r="B15" s="172"/>
      <c r="C15" s="175"/>
      <c r="D15" s="173"/>
    </row>
    <row r="16" spans="1:4" ht="36" customHeight="1">
      <c r="A16" s="152" t="s">
        <v>2860</v>
      </c>
      <c r="B16" s="172"/>
      <c r="C16" s="169"/>
      <c r="D16" s="173"/>
    </row>
    <row r="17" spans="1:4" ht="36" customHeight="1">
      <c r="A17" s="152" t="s">
        <v>2861</v>
      </c>
      <c r="B17" s="172"/>
      <c r="C17" s="169"/>
      <c r="D17" s="173"/>
    </row>
    <row r="18" spans="1:4" ht="36" customHeight="1">
      <c r="A18" s="152" t="s">
        <v>2862</v>
      </c>
      <c r="B18" s="172"/>
      <c r="C18" s="169"/>
      <c r="D18" s="173"/>
    </row>
    <row r="19" spans="1:4" ht="36" customHeight="1">
      <c r="A19" s="152" t="s">
        <v>2864</v>
      </c>
      <c r="B19" s="174"/>
      <c r="C19" s="169"/>
      <c r="D19" s="171" t="str">
        <f>IF(B19&gt;0,C19/B19-1,IF(B19&lt;0,-(C19/B19-1),""))</f>
        <v/>
      </c>
    </row>
    <row r="20" spans="1:4" ht="36" customHeight="1">
      <c r="A20" s="152" t="s">
        <v>2865</v>
      </c>
      <c r="B20" s="172"/>
      <c r="C20" s="169"/>
      <c r="D20" s="173"/>
    </row>
    <row r="21" spans="1:4" ht="36" customHeight="1">
      <c r="A21" s="137" t="s">
        <v>2906</v>
      </c>
      <c r="B21" s="177"/>
      <c r="C21" s="178"/>
      <c r="D21" s="170"/>
    </row>
    <row r="22" spans="1:4" ht="36" customHeight="1">
      <c r="A22" s="152" t="s">
        <v>2867</v>
      </c>
      <c r="B22" s="179"/>
      <c r="C22" s="180"/>
      <c r="D22" s="173"/>
    </row>
    <row r="23" spans="1:4" ht="36" customHeight="1">
      <c r="A23" s="152" t="s">
        <v>2868</v>
      </c>
      <c r="B23" s="179">
        <v>0</v>
      </c>
      <c r="C23" s="180"/>
      <c r="D23" s="173" t="str">
        <f>IF(B23&gt;0,C23/B23-1,IF(B23&lt;0,-(C23/B23-1),""))</f>
        <v/>
      </c>
    </row>
    <row r="24" spans="1:4" ht="36" customHeight="1">
      <c r="A24" s="137" t="s">
        <v>2907</v>
      </c>
      <c r="B24" s="148"/>
      <c r="C24" s="181">
        <f>SUM(C25:C27)</f>
        <v>0</v>
      </c>
      <c r="D24" s="171" t="str">
        <f>IF(B24&gt;0,C24/B24-1,IF(B24&lt;0,-(C24/B24-1),""))</f>
        <v/>
      </c>
    </row>
    <row r="25" spans="1:4" ht="36" customHeight="1">
      <c r="A25" s="152" t="s">
        <v>2908</v>
      </c>
      <c r="B25" s="149"/>
      <c r="C25" s="182"/>
      <c r="D25" s="171" t="str">
        <f>IF(B25&gt;0,C25/B25-1,IF(B25&lt;0,-(C25/B25-1),""))</f>
        <v/>
      </c>
    </row>
    <row r="26" spans="1:4" ht="36" customHeight="1">
      <c r="A26" s="152" t="s">
        <v>2909</v>
      </c>
      <c r="B26" s="149"/>
      <c r="C26" s="182"/>
      <c r="D26" s="171" t="str">
        <f>IF(B26&gt;0,C26/B26-1,IF(B26&lt;0,-(C26/B26-1),""))</f>
        <v/>
      </c>
    </row>
    <row r="27" spans="1:4" ht="36" customHeight="1">
      <c r="A27" s="152" t="s">
        <v>2910</v>
      </c>
      <c r="B27" s="97"/>
      <c r="C27" s="180">
        <f>SUM(C28:C29)</f>
        <v>0</v>
      </c>
      <c r="D27" s="171" t="str">
        <f>IF(B27&gt;0,C27/B27-1,IF(B27&lt;0,-(C27/B27-1),""))</f>
        <v/>
      </c>
    </row>
    <row r="28" spans="1:4" ht="36" customHeight="1">
      <c r="A28" s="137" t="s">
        <v>2911</v>
      </c>
      <c r="B28" s="148"/>
      <c r="C28" s="181"/>
      <c r="D28" s="170"/>
    </row>
    <row r="29" spans="1:4" ht="36" customHeight="1">
      <c r="A29" s="152" t="s">
        <v>2877</v>
      </c>
      <c r="B29" s="97"/>
      <c r="C29" s="183"/>
      <c r="D29" s="171"/>
    </row>
    <row r="30" spans="1:4" ht="36" customHeight="1">
      <c r="A30" s="137" t="s">
        <v>2912</v>
      </c>
      <c r="B30" s="158"/>
      <c r="C30" s="184">
        <v>500</v>
      </c>
      <c r="D30" s="185"/>
    </row>
    <row r="31" spans="1:4" ht="36" customHeight="1">
      <c r="A31" s="186" t="s">
        <v>3240</v>
      </c>
      <c r="B31" s="80"/>
      <c r="C31" s="187">
        <v>500</v>
      </c>
      <c r="D31" s="170"/>
    </row>
    <row r="32" spans="1:4" ht="36" customHeight="1">
      <c r="A32" s="188" t="s">
        <v>57</v>
      </c>
      <c r="B32" s="148"/>
      <c r="C32" s="181"/>
      <c r="D32" s="170"/>
    </row>
    <row r="33" spans="1:4" ht="36" customHeight="1">
      <c r="A33" s="189" t="s">
        <v>2880</v>
      </c>
      <c r="B33" s="190"/>
      <c r="C33" s="181"/>
      <c r="D33" s="170"/>
    </row>
    <row r="34" spans="1:4" ht="36" customHeight="1">
      <c r="A34" s="188" t="s">
        <v>2881</v>
      </c>
      <c r="B34" s="80"/>
      <c r="C34" s="187"/>
      <c r="D34" s="170"/>
    </row>
    <row r="35" spans="1:4" ht="36" customHeight="1">
      <c r="A35" s="153" t="s">
        <v>64</v>
      </c>
      <c r="B35" s="80"/>
      <c r="C35" s="187">
        <v>500</v>
      </c>
      <c r="D35" s="170"/>
    </row>
    <row r="36" spans="1:4">
      <c r="B36" s="191"/>
    </row>
    <row r="37" spans="1:4">
      <c r="B37" s="192"/>
    </row>
    <row r="38" spans="1:4">
      <c r="B38" s="191"/>
    </row>
    <row r="39" spans="1:4">
      <c r="B39" s="192"/>
    </row>
    <row r="40" spans="1:4">
      <c r="B40" s="191"/>
    </row>
    <row r="41" spans="1:4">
      <c r="B41" s="191"/>
    </row>
    <row r="42" spans="1:4">
      <c r="B42" s="192"/>
    </row>
    <row r="43" spans="1:4">
      <c r="B43" s="191"/>
    </row>
    <row r="44" spans="1:4">
      <c r="B44" s="191"/>
    </row>
    <row r="45" spans="1:4">
      <c r="B45" s="191"/>
    </row>
    <row r="46" spans="1:4">
      <c r="B46" s="191"/>
    </row>
    <row r="47" spans="1:4">
      <c r="B47" s="192"/>
    </row>
    <row r="48" spans="1:4">
      <c r="B48" s="191"/>
    </row>
  </sheetData>
  <mergeCells count="1">
    <mergeCell ref="A1:D1"/>
  </mergeCells>
  <phoneticPr fontId="84" type="noConversion"/>
  <conditionalFormatting sqref="D5 D7 D31:D35 D28 D20:D23 D11:D18 D9">
    <cfRule type="cellIs" dxfId="11" priority="1"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7.xml><?xml version="1.0" encoding="utf-8"?>
<worksheet xmlns="http://schemas.openxmlformats.org/spreadsheetml/2006/main" xmlns:r="http://schemas.openxmlformats.org/officeDocument/2006/relationships">
  <sheetPr>
    <tabColor rgb="FF00B0F0"/>
  </sheetPr>
  <dimension ref="A1:D34"/>
  <sheetViews>
    <sheetView showGridLines="0" showZeros="0" view="pageBreakPreview" workbookViewId="0">
      <selection activeCell="C11" sqref="C11"/>
    </sheetView>
  </sheetViews>
  <sheetFormatPr defaultColWidth="9" defaultRowHeight="13.5"/>
  <cols>
    <col min="1" max="1" width="50.75" customWidth="1"/>
    <col min="2" max="4" width="20.625" customWidth="1"/>
  </cols>
  <sheetData>
    <row r="1" spans="1:4" ht="45" customHeight="1">
      <c r="A1" s="458" t="s">
        <v>3224</v>
      </c>
      <c r="B1" s="458"/>
      <c r="C1" s="458"/>
      <c r="D1" s="458"/>
    </row>
    <row r="2" spans="1:4" ht="20.100000000000001" customHeight="1">
      <c r="A2" s="144"/>
      <c r="B2" s="144"/>
      <c r="C2" s="145"/>
      <c r="D2" s="146" t="s">
        <v>0</v>
      </c>
    </row>
    <row r="3" spans="1:4" ht="45" customHeight="1">
      <c r="A3" s="147" t="s">
        <v>2913</v>
      </c>
      <c r="B3" s="57" t="s">
        <v>3</v>
      </c>
      <c r="C3" s="57" t="s">
        <v>4</v>
      </c>
      <c r="D3" s="57" t="s">
        <v>5</v>
      </c>
    </row>
    <row r="4" spans="1:4" ht="36" customHeight="1">
      <c r="A4" s="137" t="s">
        <v>2882</v>
      </c>
      <c r="B4" s="148"/>
      <c r="C4" s="148"/>
      <c r="D4" s="61"/>
    </row>
    <row r="5" spans="1:4" ht="36" customHeight="1">
      <c r="A5" s="139" t="s">
        <v>2914</v>
      </c>
      <c r="B5" s="149"/>
      <c r="C5" s="149"/>
      <c r="D5" s="150"/>
    </row>
    <row r="6" spans="1:4" ht="36" customHeight="1">
      <c r="A6" s="139" t="s">
        <v>2888</v>
      </c>
      <c r="B6" s="149"/>
      <c r="C6" s="149"/>
      <c r="D6" s="150" t="str">
        <f>IF(B6&gt;0,C6/B6-1,IF(B6&lt;0,-(C6/B6-1),""))</f>
        <v/>
      </c>
    </row>
    <row r="7" spans="1:4" ht="36" customHeight="1">
      <c r="A7" s="137" t="s">
        <v>2889</v>
      </c>
      <c r="B7" s="148"/>
      <c r="C7" s="148"/>
      <c r="D7" s="151"/>
    </row>
    <row r="8" spans="1:4" ht="36" customHeight="1">
      <c r="A8" s="139" t="s">
        <v>2890</v>
      </c>
      <c r="B8" s="149"/>
      <c r="C8" s="149"/>
      <c r="D8" s="150"/>
    </row>
    <row r="9" spans="1:4" ht="36" customHeight="1">
      <c r="A9" s="139" t="s">
        <v>2894</v>
      </c>
      <c r="B9" s="149"/>
      <c r="C9" s="149"/>
      <c r="D9" s="150"/>
    </row>
    <row r="10" spans="1:4" ht="36" customHeight="1">
      <c r="A10" s="137" t="s">
        <v>2895</v>
      </c>
      <c r="B10" s="148">
        <f>B11</f>
        <v>0</v>
      </c>
      <c r="C10" s="148">
        <f>C11</f>
        <v>0</v>
      </c>
      <c r="D10" s="151" t="str">
        <f>IF(B10&gt;0,C10/B10-1,IF(B10&lt;0,-(C10/B10-1),""))</f>
        <v/>
      </c>
    </row>
    <row r="11" spans="1:4" ht="36" customHeight="1">
      <c r="A11" s="139" t="s">
        <v>2896</v>
      </c>
      <c r="B11" s="149"/>
      <c r="C11" s="149"/>
      <c r="D11" s="150" t="str">
        <f>IF(B11&gt;0,C11/B11-1,IF(B11&lt;0,-(C11/B11-1),""))</f>
        <v/>
      </c>
    </row>
    <row r="12" spans="1:4" ht="36" customHeight="1">
      <c r="A12" s="137" t="s">
        <v>2897</v>
      </c>
      <c r="B12" s="148"/>
      <c r="C12" s="148"/>
      <c r="D12" s="151" t="str">
        <f>IF(B12&gt;0,C12/B12-1,IF(B12&lt;0,-(C12/B12-1),""))</f>
        <v/>
      </c>
    </row>
    <row r="13" spans="1:4" ht="36" customHeight="1">
      <c r="A13" s="152" t="s">
        <v>2915</v>
      </c>
      <c r="B13" s="149"/>
      <c r="C13" s="149"/>
      <c r="D13" s="150" t="str">
        <f>IF(B13&gt;0,C13/B13-1,IF(B13&lt;0,-(C13/B13-1),""))</f>
        <v/>
      </c>
    </row>
    <row r="14" spans="1:4" ht="36" customHeight="1">
      <c r="A14" s="137" t="s">
        <v>2899</v>
      </c>
      <c r="B14" s="148"/>
      <c r="C14" s="148">
        <v>200</v>
      </c>
      <c r="D14" s="151"/>
    </row>
    <row r="15" spans="1:4" ht="36" customHeight="1">
      <c r="A15" s="139" t="s">
        <v>2900</v>
      </c>
      <c r="B15" s="149"/>
      <c r="C15" s="149">
        <v>200</v>
      </c>
      <c r="D15" s="150"/>
    </row>
    <row r="16" spans="1:4" ht="36" customHeight="1">
      <c r="A16" s="153" t="s">
        <v>3241</v>
      </c>
      <c r="B16" s="148"/>
      <c r="C16" s="148">
        <v>200</v>
      </c>
      <c r="D16" s="151"/>
    </row>
    <row r="17" spans="1:4" ht="36" customHeight="1">
      <c r="A17" s="154" t="s">
        <v>115</v>
      </c>
      <c r="B17" s="148"/>
      <c r="C17" s="148">
        <v>300</v>
      </c>
      <c r="D17" s="151"/>
    </row>
    <row r="18" spans="1:4" ht="36" customHeight="1">
      <c r="A18" s="155" t="s">
        <v>2901</v>
      </c>
      <c r="B18" s="156"/>
      <c r="C18" s="149"/>
      <c r="D18" s="150"/>
    </row>
    <row r="19" spans="1:4" ht="36" customHeight="1">
      <c r="A19" s="155" t="s">
        <v>2902</v>
      </c>
      <c r="B19" s="156"/>
      <c r="C19" s="156">
        <v>300</v>
      </c>
      <c r="D19" s="150"/>
    </row>
    <row r="20" spans="1:4" ht="36" customHeight="1">
      <c r="A20" s="157" t="s">
        <v>2903</v>
      </c>
      <c r="B20" s="158"/>
      <c r="C20" s="148"/>
      <c r="D20" s="151"/>
    </row>
    <row r="21" spans="1:4" ht="36" customHeight="1">
      <c r="A21" s="153" t="s">
        <v>122</v>
      </c>
      <c r="B21" s="148"/>
      <c r="C21" s="148">
        <v>500</v>
      </c>
      <c r="D21" s="151"/>
    </row>
    <row r="22" spans="1:4">
      <c r="B22" s="159"/>
    </row>
    <row r="23" spans="1:4">
      <c r="B23" s="160"/>
      <c r="C23" s="160"/>
    </row>
    <row r="24" spans="1:4">
      <c r="B24" s="159"/>
    </row>
    <row r="25" spans="1:4">
      <c r="B25" s="160"/>
      <c r="C25" s="160"/>
    </row>
    <row r="26" spans="1:4">
      <c r="B26" s="159"/>
    </row>
    <row r="27" spans="1:4">
      <c r="B27" s="159"/>
    </row>
    <row r="28" spans="1:4">
      <c r="B28" s="160"/>
      <c r="C28" s="160"/>
    </row>
    <row r="29" spans="1:4">
      <c r="B29" s="159"/>
    </row>
    <row r="30" spans="1:4">
      <c r="B30" s="159"/>
    </row>
    <row r="31" spans="1:4">
      <c r="B31" s="159"/>
    </row>
    <row r="32" spans="1:4">
      <c r="B32" s="159"/>
    </row>
    <row r="33" spans="2:3">
      <c r="B33" s="160"/>
      <c r="C33" s="160"/>
    </row>
    <row r="34" spans="2:3">
      <c r="B34" s="159"/>
    </row>
  </sheetData>
  <mergeCells count="1">
    <mergeCell ref="A1:D1"/>
  </mergeCells>
  <phoneticPr fontId="84" type="noConversion"/>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18.xml><?xml version="1.0" encoding="utf-8"?>
<worksheet xmlns="http://schemas.openxmlformats.org/spreadsheetml/2006/main" xmlns:r="http://schemas.openxmlformats.org/officeDocument/2006/relationships">
  <dimension ref="A1:XEW18"/>
  <sheetViews>
    <sheetView view="pageBreakPreview" workbookViewId="0">
      <selection activeCell="A3" sqref="A3"/>
    </sheetView>
  </sheetViews>
  <sheetFormatPr defaultColWidth="9" defaultRowHeight="14.25"/>
  <cols>
    <col min="1" max="1" width="36.25" style="130" customWidth="1"/>
    <col min="2" max="2" width="45.5" style="132" customWidth="1"/>
    <col min="3" max="3" width="12.625" style="130"/>
    <col min="4" max="16374" width="9" style="130"/>
    <col min="16375" max="16376" width="35.625" style="130"/>
    <col min="16377" max="16377" width="9" style="130"/>
    <col min="16378" max="16384" width="9" style="133"/>
  </cols>
  <sheetData>
    <row r="1" spans="1:2" s="130" customFormat="1" ht="45" customHeight="1">
      <c r="A1" s="460" t="s">
        <v>3242</v>
      </c>
      <c r="B1" s="448"/>
    </row>
    <row r="2" spans="1:2" s="130" customFormat="1" ht="20.100000000000001" customHeight="1">
      <c r="A2" s="134"/>
      <c r="B2" s="135" t="s">
        <v>0</v>
      </c>
    </row>
    <row r="3" spans="1:2" s="130" customFormat="1" ht="44.25" customHeight="1">
      <c r="A3" s="442" t="s">
        <v>3243</v>
      </c>
      <c r="B3" s="135"/>
    </row>
    <row r="4" spans="1:2" s="131" customFormat="1" ht="45" customHeight="1">
      <c r="A4" s="136" t="s">
        <v>2916</v>
      </c>
      <c r="B4" s="136" t="s">
        <v>2917</v>
      </c>
    </row>
    <row r="5" spans="1:2" s="130" customFormat="1" ht="36" customHeight="1">
      <c r="A5" s="140"/>
      <c r="B5" s="138"/>
    </row>
    <row r="6" spans="1:2" s="130" customFormat="1" ht="36" customHeight="1">
      <c r="A6" s="140"/>
      <c r="B6" s="138"/>
    </row>
    <row r="7" spans="1:2" s="130" customFormat="1" ht="36" customHeight="1">
      <c r="A7" s="140"/>
      <c r="B7" s="138"/>
    </row>
    <row r="8" spans="1:2" s="130" customFormat="1" ht="36" customHeight="1">
      <c r="A8" s="140"/>
      <c r="B8" s="138"/>
    </row>
    <row r="9" spans="1:2" s="130" customFormat="1" ht="36" customHeight="1">
      <c r="A9" s="140"/>
      <c r="B9" s="138"/>
    </row>
    <row r="10" spans="1:2" s="130" customFormat="1" ht="36" customHeight="1">
      <c r="A10" s="140"/>
      <c r="B10" s="138"/>
    </row>
    <row r="11" spans="1:2" s="130" customFormat="1" ht="36" customHeight="1">
      <c r="A11" s="140"/>
      <c r="B11" s="138"/>
    </row>
    <row r="12" spans="1:2" s="130" customFormat="1" ht="36" customHeight="1">
      <c r="A12" s="140"/>
      <c r="B12" s="138"/>
    </row>
    <row r="13" spans="1:2" s="130" customFormat="1" ht="36" customHeight="1">
      <c r="A13" s="140"/>
      <c r="B13" s="138"/>
    </row>
    <row r="14" spans="1:2" s="130" customFormat="1" ht="36" customHeight="1">
      <c r="A14" s="140"/>
      <c r="B14" s="138"/>
    </row>
    <row r="15" spans="1:2" s="130" customFormat="1" ht="36" customHeight="1">
      <c r="A15" s="140"/>
      <c r="B15" s="138"/>
    </row>
    <row r="16" spans="1:2" s="130" customFormat="1" ht="36" customHeight="1">
      <c r="A16" s="140"/>
      <c r="B16" s="138"/>
    </row>
    <row r="17" spans="1:2" s="130" customFormat="1" ht="36" customHeight="1">
      <c r="A17" s="140"/>
      <c r="B17" s="138"/>
    </row>
    <row r="18" spans="1:2" s="130" customFormat="1" ht="30.95" customHeight="1">
      <c r="A18" s="142" t="s">
        <v>2918</v>
      </c>
      <c r="B18" s="143"/>
    </row>
  </sheetData>
  <mergeCells count="1">
    <mergeCell ref="A1:B1"/>
  </mergeCells>
  <phoneticPr fontId="84" type="noConversion"/>
  <conditionalFormatting sqref="B4:G5">
    <cfRule type="cellIs" dxfId="26" priority="2" stopIfTrue="1" operator="lessThanOrEqual">
      <formula>-1</formula>
    </cfRule>
  </conditionalFormatting>
  <conditionalFormatting sqref="C1:G3">
    <cfRule type="cellIs" dxfId="25" priority="3" stopIfTrue="1" operator="greaterThanOrEqual">
      <formula>10</formula>
    </cfRule>
    <cfRule type="cellIs" dxfId="24" priority="4"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orientation="portrait" r:id="rId1"/>
</worksheet>
</file>

<file path=xl/worksheets/sheet19.xml><?xml version="1.0" encoding="utf-8"?>
<worksheet xmlns="http://schemas.openxmlformats.org/spreadsheetml/2006/main" xmlns:r="http://schemas.openxmlformats.org/officeDocument/2006/relationships">
  <dimension ref="A1:XEW22"/>
  <sheetViews>
    <sheetView view="pageBreakPreview" workbookViewId="0">
      <selection activeCell="A6" sqref="A6"/>
    </sheetView>
  </sheetViews>
  <sheetFormatPr defaultColWidth="9" defaultRowHeight="14.25"/>
  <cols>
    <col min="1" max="1" width="46.625" style="130" customWidth="1"/>
    <col min="2" max="2" width="38" style="132" customWidth="1"/>
    <col min="3" max="16371" width="9" style="130"/>
    <col min="16372" max="16373" width="35.625" style="130"/>
    <col min="16374" max="16374" width="9" style="130"/>
    <col min="16375" max="16384" width="9" style="133"/>
  </cols>
  <sheetData>
    <row r="1" spans="1:2" s="130" customFormat="1" ht="45" customHeight="1">
      <c r="A1" s="460" t="s">
        <v>3244</v>
      </c>
      <c r="B1" s="448"/>
    </row>
    <row r="2" spans="1:2" s="130" customFormat="1" ht="20.100000000000001" customHeight="1">
      <c r="A2" s="134"/>
      <c r="B2" s="135" t="s">
        <v>0</v>
      </c>
    </row>
    <row r="3" spans="1:2" s="130" customFormat="1" ht="33" customHeight="1">
      <c r="A3" s="442" t="s">
        <v>3243</v>
      </c>
      <c r="B3" s="135"/>
    </row>
    <row r="4" spans="1:2" s="131" customFormat="1" ht="45" customHeight="1">
      <c r="A4" s="136" t="s">
        <v>2919</v>
      </c>
      <c r="B4" s="136" t="s">
        <v>2917</v>
      </c>
    </row>
    <row r="5" spans="1:2" s="130" customFormat="1" ht="36" customHeight="1">
      <c r="A5" s="137"/>
      <c r="B5" s="138"/>
    </row>
    <row r="6" spans="1:2" s="130" customFormat="1" ht="36" customHeight="1">
      <c r="A6" s="137"/>
      <c r="B6" s="138"/>
    </row>
    <row r="7" spans="1:2" s="130" customFormat="1" ht="36" customHeight="1">
      <c r="A7" s="137"/>
      <c r="B7" s="138"/>
    </row>
    <row r="8" spans="1:2" s="130" customFormat="1" ht="36" customHeight="1">
      <c r="A8" s="137"/>
      <c r="B8" s="138"/>
    </row>
    <row r="9" spans="1:2" s="130" customFormat="1" ht="36" customHeight="1">
      <c r="A9" s="137"/>
      <c r="B9" s="138"/>
    </row>
    <row r="10" spans="1:2" s="130" customFormat="1" ht="36" customHeight="1">
      <c r="A10" s="137"/>
      <c r="B10" s="138"/>
    </row>
    <row r="11" spans="1:2" s="130" customFormat="1" ht="36" customHeight="1">
      <c r="A11" s="139"/>
      <c r="B11" s="138"/>
    </row>
    <row r="12" spans="1:2" s="130" customFormat="1" ht="36" customHeight="1">
      <c r="A12" s="140"/>
      <c r="B12" s="138"/>
    </row>
    <row r="13" spans="1:2" s="130" customFormat="1" ht="36" customHeight="1">
      <c r="A13" s="141"/>
      <c r="B13" s="138"/>
    </row>
    <row r="14" spans="1:2" s="130" customFormat="1" ht="36" customHeight="1">
      <c r="A14" s="141"/>
      <c r="B14" s="138"/>
    </row>
    <row r="15" spans="1:2" s="130" customFormat="1" ht="36" customHeight="1">
      <c r="A15" s="141"/>
      <c r="B15" s="138"/>
    </row>
    <row r="16" spans="1:2" s="130" customFormat="1" ht="36" customHeight="1">
      <c r="A16" s="141"/>
      <c r="B16" s="138"/>
    </row>
    <row r="17" spans="1:2 16375:16377" s="130" customFormat="1" ht="36" customHeight="1">
      <c r="A17" s="141"/>
      <c r="B17" s="138"/>
    </row>
    <row r="18" spans="1:2 16375:16377" s="130" customFormat="1" ht="36" customHeight="1">
      <c r="A18" s="141"/>
      <c r="B18" s="138"/>
    </row>
    <row r="19" spans="1:2 16375:16377" s="130" customFormat="1" ht="36" customHeight="1">
      <c r="A19" s="141"/>
      <c r="B19" s="138"/>
    </row>
    <row r="20" spans="1:2 16375:16377" s="130" customFormat="1" ht="30.95" customHeight="1">
      <c r="A20" s="142" t="s">
        <v>2918</v>
      </c>
      <c r="B20" s="143"/>
    </row>
    <row r="21" spans="1:2 16375:16377" s="130" customFormat="1">
      <c r="B21" s="132"/>
      <c r="XEU21" s="133"/>
      <c r="XEV21" s="133"/>
      <c r="XEW21" s="133"/>
    </row>
    <row r="22" spans="1:2 16375:16377" s="130" customFormat="1">
      <c r="B22" s="132"/>
      <c r="XEU22" s="133"/>
      <c r="XEV22" s="133"/>
      <c r="XEW22" s="133"/>
    </row>
  </sheetData>
  <mergeCells count="1">
    <mergeCell ref="A1:B1"/>
  </mergeCells>
  <phoneticPr fontId="84" type="noConversion"/>
  <conditionalFormatting sqref="B4:G4">
    <cfRule type="cellIs" dxfId="23" priority="2" stopIfTrue="1" operator="lessThanOrEqual">
      <formula>-1</formula>
    </cfRule>
  </conditionalFormatting>
  <conditionalFormatting sqref="B5:G10">
    <cfRule type="cellIs" dxfId="22" priority="1"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orientation="portrait" r:id="rId1"/>
</worksheet>
</file>

<file path=xl/worksheets/sheet20.xml><?xml version="1.0" encoding="utf-8"?>
<worksheet xmlns="http://schemas.openxmlformats.org/spreadsheetml/2006/main" xmlns:r="http://schemas.openxmlformats.org/officeDocument/2006/relationships">
  <sheetPr>
    <tabColor rgb="FF00B0F0"/>
  </sheetPr>
  <dimension ref="A1:D43"/>
  <sheetViews>
    <sheetView showGridLines="0" showZeros="0" view="pageBreakPreview" zoomScaleNormal="115" workbookViewId="0">
      <selection activeCell="E11" sqref="E11"/>
    </sheetView>
  </sheetViews>
  <sheetFormatPr defaultColWidth="9" defaultRowHeight="14.25"/>
  <cols>
    <col min="1" max="1" width="46.5" style="104" customWidth="1"/>
    <col min="2" max="4" width="20.625" style="104" customWidth="1"/>
    <col min="5" max="16384" width="9" style="104"/>
  </cols>
  <sheetData>
    <row r="1" spans="1:4" ht="45" customHeight="1">
      <c r="A1" s="461" t="s">
        <v>3225</v>
      </c>
      <c r="B1" s="461"/>
      <c r="C1" s="461"/>
      <c r="D1" s="461"/>
    </row>
    <row r="2" spans="1:4" s="115" customFormat="1" ht="20.100000000000001" customHeight="1">
      <c r="A2" s="116"/>
      <c r="B2" s="117"/>
      <c r="C2" s="118"/>
      <c r="D2" s="119" t="s">
        <v>0</v>
      </c>
    </row>
    <row r="3" spans="1:4" s="115" customFormat="1" ht="32.25" customHeight="1">
      <c r="A3" s="489" t="s">
        <v>3220</v>
      </c>
      <c r="B3" s="117"/>
      <c r="C3" s="118"/>
      <c r="D3" s="119"/>
    </row>
    <row r="4" spans="1:4" ht="45" customHeight="1">
      <c r="A4" s="120" t="s">
        <v>2920</v>
      </c>
      <c r="B4" s="57" t="s">
        <v>3</v>
      </c>
      <c r="C4" s="57" t="s">
        <v>4</v>
      </c>
      <c r="D4" s="57" t="s">
        <v>5</v>
      </c>
    </row>
    <row r="5" spans="1:4" ht="36" customHeight="1">
      <c r="A5" s="121" t="s">
        <v>2921</v>
      </c>
      <c r="B5" s="122"/>
      <c r="C5" s="123"/>
      <c r="D5" s="61"/>
    </row>
    <row r="6" spans="1:4" ht="36" customHeight="1">
      <c r="A6" s="124" t="s">
        <v>2922</v>
      </c>
      <c r="B6" s="125"/>
      <c r="C6" s="125"/>
      <c r="D6" s="65"/>
    </row>
    <row r="7" spans="1:4" ht="36" customHeight="1">
      <c r="A7" s="124" t="s">
        <v>2923</v>
      </c>
      <c r="B7" s="125"/>
      <c r="C7" s="126"/>
      <c r="D7" s="65"/>
    </row>
    <row r="8" spans="1:4" s="103" customFormat="1" ht="36" customHeight="1">
      <c r="A8" s="124" t="s">
        <v>2924</v>
      </c>
      <c r="B8" s="125"/>
      <c r="C8" s="126"/>
      <c r="D8" s="65"/>
    </row>
    <row r="9" spans="1:4" ht="36" customHeight="1">
      <c r="A9" s="121" t="s">
        <v>2925</v>
      </c>
      <c r="B9" s="122"/>
      <c r="C9" s="122"/>
      <c r="D9" s="66"/>
    </row>
    <row r="10" spans="1:4" ht="36" customHeight="1">
      <c r="A10" s="124" t="s">
        <v>2922</v>
      </c>
      <c r="B10" s="125"/>
      <c r="C10" s="126"/>
      <c r="D10" s="65"/>
    </row>
    <row r="11" spans="1:4" ht="36" customHeight="1">
      <c r="A11" s="124" t="s">
        <v>2923</v>
      </c>
      <c r="B11" s="125"/>
      <c r="C11" s="126"/>
      <c r="D11" s="65"/>
    </row>
    <row r="12" spans="1:4" ht="36" customHeight="1">
      <c r="A12" s="124" t="s">
        <v>2924</v>
      </c>
      <c r="B12" s="125"/>
      <c r="C12" s="126"/>
      <c r="D12" s="65"/>
    </row>
    <row r="13" spans="1:4" ht="36" customHeight="1">
      <c r="A13" s="121" t="s">
        <v>2926</v>
      </c>
      <c r="B13" s="122"/>
      <c r="C13" s="123"/>
      <c r="D13" s="66"/>
    </row>
    <row r="14" spans="1:4" ht="36" customHeight="1">
      <c r="A14" s="124" t="s">
        <v>2922</v>
      </c>
      <c r="B14" s="125"/>
      <c r="C14" s="126"/>
      <c r="D14" s="65"/>
    </row>
    <row r="15" spans="1:4" ht="36" customHeight="1">
      <c r="A15" s="124" t="s">
        <v>2923</v>
      </c>
      <c r="B15" s="125"/>
      <c r="C15" s="126"/>
      <c r="D15" s="65"/>
    </row>
    <row r="16" spans="1:4" ht="36" customHeight="1">
      <c r="A16" s="124" t="s">
        <v>2924</v>
      </c>
      <c r="B16" s="125">
        <v>0</v>
      </c>
      <c r="C16" s="126"/>
      <c r="D16" s="65" t="str">
        <f>IF(B16&gt;0,C16/B16-1,IF(B16&lt;0,-(C16/B16-1),""))</f>
        <v/>
      </c>
    </row>
    <row r="17" spans="1:4" ht="36" customHeight="1">
      <c r="A17" s="121" t="s">
        <v>2927</v>
      </c>
      <c r="B17" s="122"/>
      <c r="C17" s="123"/>
      <c r="D17" s="66"/>
    </row>
    <row r="18" spans="1:4" ht="36" customHeight="1">
      <c r="A18" s="124" t="s">
        <v>2922</v>
      </c>
      <c r="B18" s="125"/>
      <c r="C18" s="93"/>
      <c r="D18" s="65"/>
    </row>
    <row r="19" spans="1:4" ht="36" customHeight="1">
      <c r="A19" s="124" t="s">
        <v>2923</v>
      </c>
      <c r="B19" s="125"/>
      <c r="C19" s="93"/>
      <c r="D19" s="65"/>
    </row>
    <row r="20" spans="1:4" ht="36" customHeight="1">
      <c r="A20" s="124" t="s">
        <v>2924</v>
      </c>
      <c r="B20" s="125"/>
      <c r="C20" s="93"/>
      <c r="D20" s="65"/>
    </row>
    <row r="21" spans="1:4" ht="36" customHeight="1">
      <c r="A21" s="121" t="s">
        <v>2928</v>
      </c>
      <c r="B21" s="122"/>
      <c r="C21" s="123"/>
      <c r="D21" s="66"/>
    </row>
    <row r="22" spans="1:4" ht="36" customHeight="1">
      <c r="A22" s="124" t="s">
        <v>2922</v>
      </c>
      <c r="B22" s="125"/>
      <c r="C22" s="123"/>
      <c r="D22" s="65"/>
    </row>
    <row r="23" spans="1:4" ht="36" customHeight="1">
      <c r="A23" s="124" t="s">
        <v>2923</v>
      </c>
      <c r="B23" s="125"/>
      <c r="C23" s="125"/>
      <c r="D23" s="65"/>
    </row>
    <row r="24" spans="1:4" ht="36" customHeight="1">
      <c r="A24" s="124" t="s">
        <v>2924</v>
      </c>
      <c r="B24" s="125"/>
      <c r="C24" s="126"/>
      <c r="D24" s="79"/>
    </row>
    <row r="25" spans="1:4" ht="36" customHeight="1">
      <c r="A25" s="121" t="s">
        <v>2929</v>
      </c>
      <c r="B25" s="127"/>
      <c r="C25" s="123"/>
      <c r="D25" s="66"/>
    </row>
    <row r="26" spans="1:4" ht="36" customHeight="1">
      <c r="A26" s="124" t="s">
        <v>2922</v>
      </c>
      <c r="B26" s="125"/>
      <c r="C26" s="128"/>
      <c r="D26" s="65"/>
    </row>
    <row r="27" spans="1:4" ht="36" customHeight="1">
      <c r="A27" s="124" t="s">
        <v>2923</v>
      </c>
      <c r="B27" s="125"/>
      <c r="C27" s="125"/>
      <c r="D27" s="65"/>
    </row>
    <row r="28" spans="1:4" ht="36" customHeight="1">
      <c r="A28" s="124" t="s">
        <v>2924</v>
      </c>
      <c r="B28" s="125"/>
      <c r="C28" s="125"/>
      <c r="D28" s="65"/>
    </row>
    <row r="29" spans="1:4" ht="36" customHeight="1">
      <c r="A29" s="121" t="s">
        <v>2930</v>
      </c>
      <c r="B29" s="122"/>
      <c r="C29" s="123"/>
      <c r="D29" s="66"/>
    </row>
    <row r="30" spans="1:4" ht="36" customHeight="1">
      <c r="A30" s="124" t="s">
        <v>2922</v>
      </c>
      <c r="B30" s="125"/>
      <c r="C30" s="128"/>
      <c r="D30" s="65"/>
    </row>
    <row r="31" spans="1:4" ht="36" customHeight="1">
      <c r="A31" s="124" t="s">
        <v>2923</v>
      </c>
      <c r="B31" s="125"/>
      <c r="C31" s="128"/>
      <c r="D31" s="65"/>
    </row>
    <row r="32" spans="1:4" ht="36" customHeight="1">
      <c r="A32" s="124" t="s">
        <v>2924</v>
      </c>
      <c r="B32" s="125"/>
      <c r="C32" s="128"/>
      <c r="D32" s="65"/>
    </row>
    <row r="33" spans="1:4" ht="36" customHeight="1">
      <c r="A33" s="77" t="s">
        <v>2931</v>
      </c>
      <c r="B33" s="127"/>
      <c r="C33" s="127"/>
      <c r="D33" s="79"/>
    </row>
    <row r="34" spans="1:4" ht="36" customHeight="1">
      <c r="A34" s="124" t="s">
        <v>2932</v>
      </c>
      <c r="B34" s="125"/>
      <c r="C34" s="125"/>
      <c r="D34" s="79"/>
    </row>
    <row r="35" spans="1:4" ht="36" customHeight="1">
      <c r="A35" s="124" t="s">
        <v>2933</v>
      </c>
      <c r="B35" s="125"/>
      <c r="C35" s="125"/>
      <c r="D35" s="79"/>
    </row>
    <row r="36" spans="1:4" ht="36" customHeight="1">
      <c r="A36" s="124" t="s">
        <v>2934</v>
      </c>
      <c r="B36" s="125"/>
      <c r="C36" s="125"/>
      <c r="D36" s="79"/>
    </row>
    <row r="37" spans="1:4" ht="36" customHeight="1">
      <c r="A37" s="81" t="s">
        <v>2935</v>
      </c>
      <c r="B37" s="122"/>
      <c r="C37" s="122"/>
      <c r="D37" s="66"/>
    </row>
    <row r="38" spans="1:4" ht="36" customHeight="1">
      <c r="A38" s="129" t="s">
        <v>2936</v>
      </c>
      <c r="B38" s="122"/>
      <c r="C38" s="123"/>
      <c r="D38" s="66"/>
    </row>
    <row r="39" spans="1:4" ht="36" customHeight="1">
      <c r="A39" s="77" t="s">
        <v>2937</v>
      </c>
      <c r="B39" s="122"/>
      <c r="C39" s="122"/>
      <c r="D39" s="66"/>
    </row>
    <row r="40" spans="1:4">
      <c r="B40" s="114"/>
      <c r="C40" s="114"/>
    </row>
    <row r="41" spans="1:4">
      <c r="B41" s="114"/>
      <c r="C41" s="114"/>
    </row>
    <row r="42" spans="1:4">
      <c r="B42" s="114"/>
      <c r="C42" s="114"/>
    </row>
    <row r="43" spans="1:4">
      <c r="B43" s="114"/>
      <c r="C43" s="114"/>
    </row>
  </sheetData>
  <mergeCells count="1">
    <mergeCell ref="A1:D1"/>
  </mergeCells>
  <phoneticPr fontId="84" type="noConversion"/>
  <conditionalFormatting sqref="D6:D23 D37:D39 C26 C30:C32 D25:D32 C24 C7:C8 C10:C12 C14:C16 C18:C20">
    <cfRule type="cellIs" dxfId="10" priority="1"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21.xml><?xml version="1.0" encoding="utf-8"?>
<worksheet xmlns="http://schemas.openxmlformats.org/spreadsheetml/2006/main" xmlns:r="http://schemas.openxmlformats.org/officeDocument/2006/relationships">
  <sheetPr>
    <tabColor rgb="FF00B0F0"/>
  </sheetPr>
  <dimension ref="A1:D27"/>
  <sheetViews>
    <sheetView showGridLines="0" showZeros="0" view="pageBreakPreview" workbookViewId="0">
      <pane ySplit="4" topLeftCell="A5" activePane="bottomLeft" state="frozen"/>
      <selection pane="bottomLeft" activeCell="I9" sqref="I9"/>
    </sheetView>
  </sheetViews>
  <sheetFormatPr defaultColWidth="9" defaultRowHeight="14.25"/>
  <cols>
    <col min="1" max="1" width="45.625" style="104" customWidth="1"/>
    <col min="2" max="4" width="20.625" style="104" customWidth="1"/>
    <col min="5" max="16384" width="9" style="104"/>
  </cols>
  <sheetData>
    <row r="1" spans="1:4" ht="45" customHeight="1">
      <c r="A1" s="461" t="s">
        <v>3226</v>
      </c>
      <c r="B1" s="461"/>
      <c r="C1" s="461"/>
      <c r="D1" s="461"/>
    </row>
    <row r="2" spans="1:4" ht="20.100000000000001" customHeight="1">
      <c r="A2" s="105"/>
      <c r="B2" s="106"/>
      <c r="C2" s="107"/>
      <c r="D2" s="108" t="s">
        <v>2938</v>
      </c>
    </row>
    <row r="3" spans="1:4" ht="42" customHeight="1">
      <c r="A3" s="490" t="s">
        <v>3227</v>
      </c>
      <c r="B3" s="106"/>
      <c r="C3" s="107"/>
      <c r="D3" s="108"/>
    </row>
    <row r="4" spans="1:4" ht="45" customHeight="1">
      <c r="A4" s="56" t="s">
        <v>2280</v>
      </c>
      <c r="B4" s="57" t="s">
        <v>3</v>
      </c>
      <c r="C4" s="57" t="s">
        <v>4</v>
      </c>
      <c r="D4" s="57" t="s">
        <v>5</v>
      </c>
    </row>
    <row r="5" spans="1:4" ht="36" customHeight="1">
      <c r="A5" s="58" t="s">
        <v>2939</v>
      </c>
      <c r="B5" s="80"/>
      <c r="C5" s="80"/>
      <c r="D5" s="61"/>
    </row>
    <row r="6" spans="1:4" ht="36" customHeight="1">
      <c r="A6" s="62" t="s">
        <v>2940</v>
      </c>
      <c r="B6" s="97"/>
      <c r="C6" s="97"/>
      <c r="D6" s="109"/>
    </row>
    <row r="7" spans="1:4" ht="36" customHeight="1">
      <c r="A7" s="110" t="s">
        <v>2941</v>
      </c>
      <c r="B7" s="80"/>
      <c r="C7" s="80"/>
      <c r="D7" s="111"/>
    </row>
    <row r="8" spans="1:4" ht="36" customHeight="1">
      <c r="A8" s="62" t="s">
        <v>2940</v>
      </c>
      <c r="B8" s="97"/>
      <c r="C8" s="112"/>
      <c r="D8" s="109"/>
    </row>
    <row r="9" spans="1:4" s="103" customFormat="1" ht="36" customHeight="1">
      <c r="A9" s="58" t="s">
        <v>2942</v>
      </c>
      <c r="B9" s="80"/>
      <c r="C9" s="80"/>
      <c r="D9" s="111"/>
    </row>
    <row r="10" spans="1:4" s="103" customFormat="1" ht="36" customHeight="1">
      <c r="A10" s="62" t="s">
        <v>2940</v>
      </c>
      <c r="B10" s="97"/>
      <c r="C10" s="112"/>
      <c r="D10" s="109"/>
    </row>
    <row r="11" spans="1:4" s="103" customFormat="1" ht="36" customHeight="1">
      <c r="A11" s="58" t="s">
        <v>2943</v>
      </c>
      <c r="B11" s="80"/>
      <c r="C11" s="80"/>
      <c r="D11" s="111"/>
    </row>
    <row r="12" spans="1:4" s="103" customFormat="1" ht="36" customHeight="1">
      <c r="A12" s="62" t="s">
        <v>2940</v>
      </c>
      <c r="B12" s="97"/>
      <c r="C12" s="67"/>
      <c r="D12" s="109"/>
    </row>
    <row r="13" spans="1:4" s="103" customFormat="1" ht="36" customHeight="1">
      <c r="A13" s="58" t="s">
        <v>2944</v>
      </c>
      <c r="B13" s="80"/>
      <c r="C13" s="80"/>
      <c r="D13" s="111"/>
    </row>
    <row r="14" spans="1:4" s="103" customFormat="1" ht="36" customHeight="1">
      <c r="A14" s="62" t="s">
        <v>2940</v>
      </c>
      <c r="B14" s="97"/>
      <c r="C14" s="67"/>
      <c r="D14" s="109"/>
    </row>
    <row r="15" spans="1:4" s="103" customFormat="1" ht="36" customHeight="1">
      <c r="A15" s="58" t="s">
        <v>2945</v>
      </c>
      <c r="B15" s="80"/>
      <c r="C15" s="80"/>
      <c r="D15" s="111"/>
    </row>
    <row r="16" spans="1:4" ht="36" customHeight="1">
      <c r="A16" s="62" t="s">
        <v>2940</v>
      </c>
      <c r="B16" s="97"/>
      <c r="C16" s="112"/>
      <c r="D16" s="109"/>
    </row>
    <row r="17" spans="1:4" ht="36" customHeight="1">
      <c r="A17" s="58" t="s">
        <v>2946</v>
      </c>
      <c r="B17" s="80"/>
      <c r="C17" s="80"/>
      <c r="D17" s="111"/>
    </row>
    <row r="18" spans="1:4" ht="36" customHeight="1">
      <c r="A18" s="62" t="s">
        <v>2940</v>
      </c>
      <c r="B18" s="97"/>
      <c r="C18" s="76"/>
      <c r="D18" s="109"/>
    </row>
    <row r="19" spans="1:4" ht="36" customHeight="1">
      <c r="A19" s="77" t="s">
        <v>2947</v>
      </c>
      <c r="B19" s="80"/>
      <c r="C19" s="80"/>
      <c r="D19" s="111"/>
    </row>
    <row r="20" spans="1:4" ht="36" customHeight="1">
      <c r="A20" s="62" t="s">
        <v>2948</v>
      </c>
      <c r="B20" s="97"/>
      <c r="C20" s="97"/>
      <c r="D20" s="109"/>
    </row>
    <row r="21" spans="1:4" ht="36" customHeight="1">
      <c r="A21" s="113" t="s">
        <v>2949</v>
      </c>
      <c r="B21" s="80"/>
      <c r="C21" s="80"/>
      <c r="D21" s="111"/>
    </row>
    <row r="22" spans="1:4" ht="36" customHeight="1">
      <c r="A22" s="81" t="s">
        <v>2950</v>
      </c>
      <c r="B22" s="80"/>
      <c r="C22" s="80"/>
      <c r="D22" s="111"/>
    </row>
    <row r="23" spans="1:4" ht="36" customHeight="1">
      <c r="A23" s="77" t="s">
        <v>2951</v>
      </c>
      <c r="B23" s="80"/>
      <c r="C23" s="80"/>
      <c r="D23" s="111"/>
    </row>
    <row r="24" spans="1:4">
      <c r="B24" s="114"/>
      <c r="C24" s="114"/>
    </row>
    <row r="25" spans="1:4">
      <c r="B25" s="114"/>
      <c r="C25" s="114"/>
    </row>
    <row r="26" spans="1:4">
      <c r="B26" s="114"/>
      <c r="C26" s="114"/>
    </row>
    <row r="27" spans="1:4">
      <c r="B27" s="114"/>
      <c r="C27" s="114"/>
    </row>
  </sheetData>
  <mergeCells count="1">
    <mergeCell ref="A1:D1"/>
  </mergeCells>
  <phoneticPr fontId="84" type="noConversion"/>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22.xml><?xml version="1.0" encoding="utf-8"?>
<worksheet xmlns="http://schemas.openxmlformats.org/spreadsheetml/2006/main" xmlns:r="http://schemas.openxmlformats.org/officeDocument/2006/relationships">
  <sheetPr>
    <tabColor rgb="FF00B0F0"/>
  </sheetPr>
  <dimension ref="A1:D43"/>
  <sheetViews>
    <sheetView showGridLines="0" showZeros="0" view="pageBreakPreview" workbookViewId="0">
      <pane ySplit="4" topLeftCell="A5" activePane="bottomLeft" state="frozen"/>
      <selection pane="bottomLeft" activeCell="A3" sqref="A3"/>
    </sheetView>
  </sheetViews>
  <sheetFormatPr defaultColWidth="9" defaultRowHeight="14.25"/>
  <cols>
    <col min="1" max="1" width="46.125" style="84" customWidth="1"/>
    <col min="2" max="4" width="20.625" style="84" customWidth="1"/>
    <col min="5" max="16384" width="9" style="84"/>
  </cols>
  <sheetData>
    <row r="1" spans="1:4" ht="45" customHeight="1">
      <c r="A1" s="462" t="s">
        <v>3228</v>
      </c>
      <c r="B1" s="462"/>
      <c r="C1" s="462"/>
      <c r="D1" s="462"/>
    </row>
    <row r="2" spans="1:4" ht="20.100000000000001" customHeight="1">
      <c r="A2" s="85"/>
      <c r="B2" s="86"/>
      <c r="C2" s="87"/>
      <c r="D2" s="88" t="s">
        <v>0</v>
      </c>
    </row>
    <row r="3" spans="1:4" ht="38.25" customHeight="1">
      <c r="A3" s="85" t="s">
        <v>3220</v>
      </c>
      <c r="B3" s="86"/>
      <c r="C3" s="87"/>
      <c r="D3" s="88"/>
    </row>
    <row r="4" spans="1:4" ht="45" customHeight="1">
      <c r="A4" s="89" t="s">
        <v>2920</v>
      </c>
      <c r="B4" s="57" t="s">
        <v>3</v>
      </c>
      <c r="C4" s="57" t="s">
        <v>4</v>
      </c>
      <c r="D4" s="57" t="s">
        <v>5</v>
      </c>
    </row>
    <row r="5" spans="1:4" ht="36" customHeight="1">
      <c r="A5" s="90" t="s">
        <v>2921</v>
      </c>
      <c r="B5" s="91"/>
      <c r="C5" s="60"/>
      <c r="D5" s="61"/>
    </row>
    <row r="6" spans="1:4" ht="36" customHeight="1">
      <c r="A6" s="92" t="s">
        <v>2922</v>
      </c>
      <c r="B6" s="93"/>
      <c r="C6" s="93"/>
      <c r="D6" s="94"/>
    </row>
    <row r="7" spans="1:4" ht="36" customHeight="1">
      <c r="A7" s="92" t="s">
        <v>2923</v>
      </c>
      <c r="B7" s="93"/>
      <c r="C7" s="93"/>
      <c r="D7" s="94"/>
    </row>
    <row r="8" spans="1:4" s="83" customFormat="1" ht="36" customHeight="1">
      <c r="A8" s="92" t="s">
        <v>2924</v>
      </c>
      <c r="B8" s="93"/>
      <c r="C8" s="93"/>
      <c r="D8" s="94"/>
    </row>
    <row r="9" spans="1:4" s="83" customFormat="1" ht="36" customHeight="1">
      <c r="A9" s="95" t="s">
        <v>2925</v>
      </c>
      <c r="B9" s="91"/>
      <c r="C9" s="91"/>
      <c r="D9" s="96"/>
    </row>
    <row r="10" spans="1:4" s="83" customFormat="1" ht="36" customHeight="1">
      <c r="A10" s="92" t="s">
        <v>2922</v>
      </c>
      <c r="B10" s="93"/>
      <c r="C10" s="93"/>
      <c r="D10" s="94"/>
    </row>
    <row r="11" spans="1:4" s="83" customFormat="1" ht="36" customHeight="1">
      <c r="A11" s="92" t="s">
        <v>2923</v>
      </c>
      <c r="B11" s="93"/>
      <c r="C11" s="93"/>
      <c r="D11" s="94"/>
    </row>
    <row r="12" spans="1:4" s="83" customFormat="1" ht="36" customHeight="1">
      <c r="A12" s="92" t="s">
        <v>2924</v>
      </c>
      <c r="B12" s="93"/>
      <c r="C12" s="93"/>
      <c r="D12" s="94"/>
    </row>
    <row r="13" spans="1:4" s="83" customFormat="1" ht="36" customHeight="1">
      <c r="A13" s="90" t="s">
        <v>2926</v>
      </c>
      <c r="B13" s="91"/>
      <c r="C13" s="91"/>
      <c r="D13" s="96"/>
    </row>
    <row r="14" spans="1:4" ht="36" customHeight="1">
      <c r="A14" s="92" t="s">
        <v>2922</v>
      </c>
      <c r="B14" s="93"/>
      <c r="C14" s="97"/>
      <c r="D14" s="98" t="str">
        <f>IF(B14&gt;0,C14/B14-1,IF(B14&lt;0,-(C14/B14-1),""))</f>
        <v/>
      </c>
    </row>
    <row r="15" spans="1:4" ht="36" customHeight="1">
      <c r="A15" s="92" t="s">
        <v>2923</v>
      </c>
      <c r="B15" s="93"/>
      <c r="C15" s="93"/>
      <c r="D15" s="94"/>
    </row>
    <row r="16" spans="1:4" ht="36" customHeight="1">
      <c r="A16" s="92" t="s">
        <v>2924</v>
      </c>
      <c r="B16" s="93"/>
      <c r="C16" s="97"/>
      <c r="D16" s="98" t="str">
        <f>IF(B16&gt;0,C16/B16-1,IF(B16&lt;0,-(C16/B16-1),""))</f>
        <v/>
      </c>
    </row>
    <row r="17" spans="1:4" ht="36" customHeight="1">
      <c r="A17" s="90" t="s">
        <v>2927</v>
      </c>
      <c r="B17" s="91"/>
      <c r="C17" s="91"/>
      <c r="D17" s="96"/>
    </row>
    <row r="18" spans="1:4" ht="36" customHeight="1">
      <c r="A18" s="92" t="s">
        <v>2922</v>
      </c>
      <c r="B18" s="93"/>
      <c r="C18" s="93"/>
      <c r="D18" s="94"/>
    </row>
    <row r="19" spans="1:4" ht="36" customHeight="1">
      <c r="A19" s="92" t="s">
        <v>2923</v>
      </c>
      <c r="B19" s="93"/>
      <c r="C19" s="93"/>
      <c r="D19" s="94"/>
    </row>
    <row r="20" spans="1:4" ht="36" customHeight="1">
      <c r="A20" s="92" t="s">
        <v>2924</v>
      </c>
      <c r="B20" s="93"/>
      <c r="C20" s="99"/>
      <c r="D20" s="94"/>
    </row>
    <row r="21" spans="1:4" ht="36" customHeight="1">
      <c r="A21" s="90" t="s">
        <v>2928</v>
      </c>
      <c r="B21" s="91"/>
      <c r="C21" s="91"/>
      <c r="D21" s="96"/>
    </row>
    <row r="22" spans="1:4" ht="36" customHeight="1">
      <c r="A22" s="92" t="s">
        <v>2922</v>
      </c>
      <c r="B22" s="93"/>
      <c r="C22" s="67"/>
      <c r="D22" s="94"/>
    </row>
    <row r="23" spans="1:4" ht="36" customHeight="1">
      <c r="A23" s="92" t="s">
        <v>2923</v>
      </c>
      <c r="B23" s="93"/>
      <c r="C23" s="93"/>
      <c r="D23" s="94"/>
    </row>
    <row r="24" spans="1:4" ht="36" customHeight="1">
      <c r="A24" s="92" t="s">
        <v>2924</v>
      </c>
      <c r="B24" s="93">
        <v>0</v>
      </c>
      <c r="C24" s="67"/>
      <c r="D24" s="94" t="str">
        <f>IF(B24&gt;0,C24/B24-1,IF(B24&lt;0,-(C24/B24-1),""))</f>
        <v/>
      </c>
    </row>
    <row r="25" spans="1:4" ht="36" customHeight="1">
      <c r="A25" s="90" t="s">
        <v>2929</v>
      </c>
      <c r="B25" s="91"/>
      <c r="C25" s="60"/>
      <c r="D25" s="96" t="str">
        <f>IF(B25&gt;0,C25/B25-1,IF(B25&lt;0,-(C25/B25-1),""))</f>
        <v/>
      </c>
    </row>
    <row r="26" spans="1:4" ht="36" customHeight="1">
      <c r="A26" s="92" t="s">
        <v>2922</v>
      </c>
      <c r="B26" s="93"/>
      <c r="C26" s="60"/>
      <c r="D26" s="96" t="str">
        <f>IF(B26&gt;0,C26/B26-1,IF(B26&lt;0,-(C26/B26-1),""))</f>
        <v/>
      </c>
    </row>
    <row r="27" spans="1:4" ht="36" customHeight="1">
      <c r="A27" s="92" t="s">
        <v>2923</v>
      </c>
      <c r="B27" s="93"/>
      <c r="C27" s="60"/>
      <c r="D27" s="96" t="str">
        <f>IF(B27&gt;0,C27/B27-1,IF(B27&lt;0,-(C27/B27-1),""))</f>
        <v/>
      </c>
    </row>
    <row r="28" spans="1:4" ht="36" customHeight="1">
      <c r="A28" s="92" t="s">
        <v>2924</v>
      </c>
      <c r="B28" s="93"/>
      <c r="C28" s="60"/>
      <c r="D28" s="96" t="str">
        <f>IF(B28&gt;0,C28/B28-1,IF(B28&lt;0,-(C28/B28-1),""))</f>
        <v/>
      </c>
    </row>
    <row r="29" spans="1:4" ht="36" customHeight="1">
      <c r="A29" s="90" t="s">
        <v>2930</v>
      </c>
      <c r="B29" s="91"/>
      <c r="C29" s="60"/>
      <c r="D29" s="96"/>
    </row>
    <row r="30" spans="1:4" ht="36" customHeight="1">
      <c r="A30" s="92" t="s">
        <v>2922</v>
      </c>
      <c r="B30" s="93"/>
      <c r="C30" s="93"/>
      <c r="D30" s="100"/>
    </row>
    <row r="31" spans="1:4" ht="36" customHeight="1">
      <c r="A31" s="92" t="s">
        <v>2923</v>
      </c>
      <c r="B31" s="93"/>
      <c r="C31" s="93"/>
      <c r="D31" s="100"/>
    </row>
    <row r="32" spans="1:4" ht="36" customHeight="1">
      <c r="A32" s="92" t="s">
        <v>2924</v>
      </c>
      <c r="B32" s="93"/>
      <c r="C32" s="93"/>
      <c r="D32" s="100"/>
    </row>
    <row r="33" spans="1:4" ht="36" customHeight="1">
      <c r="A33" s="77" t="s">
        <v>2931</v>
      </c>
      <c r="B33" s="91"/>
      <c r="C33" s="91"/>
      <c r="D33" s="96"/>
    </row>
    <row r="34" spans="1:4" ht="36" customHeight="1">
      <c r="A34" s="92" t="s">
        <v>2932</v>
      </c>
      <c r="B34" s="93"/>
      <c r="C34" s="93"/>
      <c r="D34" s="100"/>
    </row>
    <row r="35" spans="1:4" ht="36" customHeight="1">
      <c r="A35" s="92" t="s">
        <v>2933</v>
      </c>
      <c r="B35" s="93"/>
      <c r="C35" s="93"/>
      <c r="D35" s="100"/>
    </row>
    <row r="36" spans="1:4" ht="36" customHeight="1">
      <c r="A36" s="92" t="s">
        <v>2934</v>
      </c>
      <c r="B36" s="93"/>
      <c r="C36" s="93"/>
      <c r="D36" s="100"/>
    </row>
    <row r="37" spans="1:4" ht="36" customHeight="1">
      <c r="A37" s="81" t="s">
        <v>2935</v>
      </c>
      <c r="B37" s="91"/>
      <c r="C37" s="91"/>
      <c r="D37" s="96"/>
    </row>
    <row r="38" spans="1:4" ht="36" customHeight="1">
      <c r="A38" s="81" t="s">
        <v>2936</v>
      </c>
      <c r="B38" s="91"/>
      <c r="C38" s="60"/>
      <c r="D38" s="96"/>
    </row>
    <row r="39" spans="1:4" ht="36" customHeight="1">
      <c r="A39" s="77" t="s">
        <v>2937</v>
      </c>
      <c r="B39" s="91"/>
      <c r="C39" s="91"/>
      <c r="D39" s="101"/>
    </row>
    <row r="40" spans="1:4">
      <c r="B40" s="102"/>
      <c r="C40" s="102"/>
    </row>
    <row r="41" spans="1:4">
      <c r="B41" s="102"/>
      <c r="C41" s="102"/>
    </row>
    <row r="42" spans="1:4">
      <c r="B42" s="102"/>
      <c r="C42" s="102"/>
    </row>
    <row r="43" spans="1:4">
      <c r="B43" s="102"/>
      <c r="C43" s="102"/>
    </row>
  </sheetData>
  <mergeCells count="1">
    <mergeCell ref="A1:D1"/>
  </mergeCells>
  <phoneticPr fontId="84" type="noConversion"/>
  <printOptions horizontalCentered="1"/>
  <pageMargins left="0.47222222222222199" right="0.39305555555555599" top="0.74791666666666701" bottom="0.74791666666666701" header="0.31458333333333299" footer="0.31458333333333299"/>
  <pageSetup paperSize="9" scale="75" orientation="portrait" r:id="rId1"/>
  <headerFooter alignWithMargins="0">
    <oddFooter>&amp;C&amp;16- &amp;P -</oddFooter>
  </headerFooter>
</worksheet>
</file>

<file path=xl/worksheets/sheet23.xml><?xml version="1.0" encoding="utf-8"?>
<worksheet xmlns="http://schemas.openxmlformats.org/spreadsheetml/2006/main" xmlns:r="http://schemas.openxmlformats.org/officeDocument/2006/relationships">
  <sheetPr>
    <tabColor rgb="FF00B0F0"/>
  </sheetPr>
  <dimension ref="A1:D27"/>
  <sheetViews>
    <sheetView showGridLines="0" showZeros="0" view="pageBreakPreview" workbookViewId="0">
      <selection activeCell="D8" sqref="D8"/>
    </sheetView>
  </sheetViews>
  <sheetFormatPr defaultColWidth="9" defaultRowHeight="14.25"/>
  <cols>
    <col min="1" max="1" width="50.75" style="50" customWidth="1"/>
    <col min="2" max="3" width="20.625" style="51" customWidth="1"/>
    <col min="4" max="4" width="20.625" style="50" customWidth="1"/>
    <col min="5" max="6" width="12.625" style="50"/>
    <col min="7" max="245" width="9" style="50"/>
    <col min="246" max="246" width="41.625" style="50" customWidth="1"/>
    <col min="247" max="248" width="14.5" style="50" customWidth="1"/>
    <col min="249" max="249" width="13.875" style="50" customWidth="1"/>
    <col min="250" max="252" width="9" style="50"/>
    <col min="253" max="254" width="10.5" style="50" customWidth="1"/>
    <col min="255" max="501" width="9" style="50"/>
    <col min="502" max="502" width="41.625" style="50" customWidth="1"/>
    <col min="503" max="504" width="14.5" style="50" customWidth="1"/>
    <col min="505" max="505" width="13.875" style="50" customWidth="1"/>
    <col min="506" max="508" width="9" style="50"/>
    <col min="509" max="510" width="10.5" style="50" customWidth="1"/>
    <col min="511" max="757" width="9" style="50"/>
    <col min="758" max="758" width="41.625" style="50" customWidth="1"/>
    <col min="759" max="760" width="14.5" style="50" customWidth="1"/>
    <col min="761" max="761" width="13.875" style="50" customWidth="1"/>
    <col min="762" max="764" width="9" style="50"/>
    <col min="765" max="766" width="10.5" style="50" customWidth="1"/>
    <col min="767" max="1013" width="9" style="50"/>
    <col min="1014" max="1014" width="41.625" style="50" customWidth="1"/>
    <col min="1015" max="1016" width="14.5" style="50" customWidth="1"/>
    <col min="1017" max="1017" width="13.875" style="50" customWidth="1"/>
    <col min="1018" max="1020" width="9" style="50"/>
    <col min="1021" max="1022" width="10.5" style="50" customWidth="1"/>
    <col min="1023" max="1269" width="9" style="50"/>
    <col min="1270" max="1270" width="41.625" style="50" customWidth="1"/>
    <col min="1271" max="1272" width="14.5" style="50" customWidth="1"/>
    <col min="1273" max="1273" width="13.875" style="50" customWidth="1"/>
    <col min="1274" max="1276" width="9" style="50"/>
    <col min="1277" max="1278" width="10.5" style="50" customWidth="1"/>
    <col min="1279" max="1525" width="9" style="50"/>
    <col min="1526" max="1526" width="41.625" style="50" customWidth="1"/>
    <col min="1527" max="1528" width="14.5" style="50" customWidth="1"/>
    <col min="1529" max="1529" width="13.875" style="50" customWidth="1"/>
    <col min="1530" max="1532" width="9" style="50"/>
    <col min="1533" max="1534" width="10.5" style="50" customWidth="1"/>
    <col min="1535" max="1781" width="9" style="50"/>
    <col min="1782" max="1782" width="41.625" style="50" customWidth="1"/>
    <col min="1783" max="1784" width="14.5" style="50" customWidth="1"/>
    <col min="1785" max="1785" width="13.875" style="50" customWidth="1"/>
    <col min="1786" max="1788" width="9" style="50"/>
    <col min="1789" max="1790" width="10.5" style="50" customWidth="1"/>
    <col min="1791" max="2037" width="9" style="50"/>
    <col min="2038" max="2038" width="41.625" style="50" customWidth="1"/>
    <col min="2039" max="2040" width="14.5" style="50" customWidth="1"/>
    <col min="2041" max="2041" width="13.875" style="50" customWidth="1"/>
    <col min="2042" max="2044" width="9" style="50"/>
    <col min="2045" max="2046" width="10.5" style="50" customWidth="1"/>
    <col min="2047" max="2293" width="9" style="50"/>
    <col min="2294" max="2294" width="41.625" style="50" customWidth="1"/>
    <col min="2295" max="2296" width="14.5" style="50" customWidth="1"/>
    <col min="2297" max="2297" width="13.875" style="50" customWidth="1"/>
    <col min="2298" max="2300" width="9" style="50"/>
    <col min="2301" max="2302" width="10.5" style="50" customWidth="1"/>
    <col min="2303" max="2549" width="9" style="50"/>
    <col min="2550" max="2550" width="41.625" style="50" customWidth="1"/>
    <col min="2551" max="2552" width="14.5" style="50" customWidth="1"/>
    <col min="2553" max="2553" width="13.875" style="50" customWidth="1"/>
    <col min="2554" max="2556" width="9" style="50"/>
    <col min="2557" max="2558" width="10.5" style="50" customWidth="1"/>
    <col min="2559" max="2805" width="9" style="50"/>
    <col min="2806" max="2806" width="41.625" style="50" customWidth="1"/>
    <col min="2807" max="2808" width="14.5" style="50" customWidth="1"/>
    <col min="2809" max="2809" width="13.875" style="50" customWidth="1"/>
    <col min="2810" max="2812" width="9" style="50"/>
    <col min="2813" max="2814" width="10.5" style="50" customWidth="1"/>
    <col min="2815" max="3061" width="9" style="50"/>
    <col min="3062" max="3062" width="41.625" style="50" customWidth="1"/>
    <col min="3063" max="3064" width="14.5" style="50" customWidth="1"/>
    <col min="3065" max="3065" width="13.875" style="50" customWidth="1"/>
    <col min="3066" max="3068" width="9" style="50"/>
    <col min="3069" max="3070" width="10.5" style="50" customWidth="1"/>
    <col min="3071" max="3317" width="9" style="50"/>
    <col min="3318" max="3318" width="41.625" style="50" customWidth="1"/>
    <col min="3319" max="3320" width="14.5" style="50" customWidth="1"/>
    <col min="3321" max="3321" width="13.875" style="50" customWidth="1"/>
    <col min="3322" max="3324" width="9" style="50"/>
    <col min="3325" max="3326" width="10.5" style="50" customWidth="1"/>
    <col min="3327" max="3573" width="9" style="50"/>
    <col min="3574" max="3574" width="41.625" style="50" customWidth="1"/>
    <col min="3575" max="3576" width="14.5" style="50" customWidth="1"/>
    <col min="3577" max="3577" width="13.875" style="50" customWidth="1"/>
    <col min="3578" max="3580" width="9" style="50"/>
    <col min="3581" max="3582" width="10.5" style="50" customWidth="1"/>
    <col min="3583" max="3829" width="9" style="50"/>
    <col min="3830" max="3830" width="41.625" style="50" customWidth="1"/>
    <col min="3831" max="3832" width="14.5" style="50" customWidth="1"/>
    <col min="3833" max="3833" width="13.875" style="50" customWidth="1"/>
    <col min="3834" max="3836" width="9" style="50"/>
    <col min="3837" max="3838" width="10.5" style="50" customWidth="1"/>
    <col min="3839" max="4085" width="9" style="50"/>
    <col min="4086" max="4086" width="41.625" style="50" customWidth="1"/>
    <col min="4087" max="4088" width="14.5" style="50" customWidth="1"/>
    <col min="4089" max="4089" width="13.875" style="50" customWidth="1"/>
    <col min="4090" max="4092" width="9" style="50"/>
    <col min="4093" max="4094" width="10.5" style="50" customWidth="1"/>
    <col min="4095" max="4341" width="9" style="50"/>
    <col min="4342" max="4342" width="41.625" style="50" customWidth="1"/>
    <col min="4343" max="4344" width="14.5" style="50" customWidth="1"/>
    <col min="4345" max="4345" width="13.875" style="50" customWidth="1"/>
    <col min="4346" max="4348" width="9" style="50"/>
    <col min="4349" max="4350" width="10.5" style="50" customWidth="1"/>
    <col min="4351" max="4597" width="9" style="50"/>
    <col min="4598" max="4598" width="41.625" style="50" customWidth="1"/>
    <col min="4599" max="4600" width="14.5" style="50" customWidth="1"/>
    <col min="4601" max="4601" width="13.875" style="50" customWidth="1"/>
    <col min="4602" max="4604" width="9" style="50"/>
    <col min="4605" max="4606" width="10.5" style="50" customWidth="1"/>
    <col min="4607" max="4853" width="9" style="50"/>
    <col min="4854" max="4854" width="41.625" style="50" customWidth="1"/>
    <col min="4855" max="4856" width="14.5" style="50" customWidth="1"/>
    <col min="4857" max="4857" width="13.875" style="50" customWidth="1"/>
    <col min="4858" max="4860" width="9" style="50"/>
    <col min="4861" max="4862" width="10.5" style="50" customWidth="1"/>
    <col min="4863" max="5109" width="9" style="50"/>
    <col min="5110" max="5110" width="41.625" style="50" customWidth="1"/>
    <col min="5111" max="5112" width="14.5" style="50" customWidth="1"/>
    <col min="5113" max="5113" width="13.875" style="50" customWidth="1"/>
    <col min="5114" max="5116" width="9" style="50"/>
    <col min="5117" max="5118" width="10.5" style="50" customWidth="1"/>
    <col min="5119" max="5365" width="9" style="50"/>
    <col min="5366" max="5366" width="41.625" style="50" customWidth="1"/>
    <col min="5367" max="5368" width="14.5" style="50" customWidth="1"/>
    <col min="5369" max="5369" width="13.875" style="50" customWidth="1"/>
    <col min="5370" max="5372" width="9" style="50"/>
    <col min="5373" max="5374" width="10.5" style="50" customWidth="1"/>
    <col min="5375" max="5621" width="9" style="50"/>
    <col min="5622" max="5622" width="41.625" style="50" customWidth="1"/>
    <col min="5623" max="5624" width="14.5" style="50" customWidth="1"/>
    <col min="5625" max="5625" width="13.875" style="50" customWidth="1"/>
    <col min="5626" max="5628" width="9" style="50"/>
    <col min="5629" max="5630" width="10.5" style="50" customWidth="1"/>
    <col min="5631" max="5877" width="9" style="50"/>
    <col min="5878" max="5878" width="41.625" style="50" customWidth="1"/>
    <col min="5879" max="5880" width="14.5" style="50" customWidth="1"/>
    <col min="5881" max="5881" width="13.875" style="50" customWidth="1"/>
    <col min="5882" max="5884" width="9" style="50"/>
    <col min="5885" max="5886" width="10.5" style="50" customWidth="1"/>
    <col min="5887" max="6133" width="9" style="50"/>
    <col min="6134" max="6134" width="41.625" style="50" customWidth="1"/>
    <col min="6135" max="6136" width="14.5" style="50" customWidth="1"/>
    <col min="6137" max="6137" width="13.875" style="50" customWidth="1"/>
    <col min="6138" max="6140" width="9" style="50"/>
    <col min="6141" max="6142" width="10.5" style="50" customWidth="1"/>
    <col min="6143" max="6389" width="9" style="50"/>
    <col min="6390" max="6390" width="41.625" style="50" customWidth="1"/>
    <col min="6391" max="6392" width="14.5" style="50" customWidth="1"/>
    <col min="6393" max="6393" width="13.875" style="50" customWidth="1"/>
    <col min="6394" max="6396" width="9" style="50"/>
    <col min="6397" max="6398" width="10.5" style="50" customWidth="1"/>
    <col min="6399" max="6645" width="9" style="50"/>
    <col min="6646" max="6646" width="41.625" style="50" customWidth="1"/>
    <col min="6647" max="6648" width="14.5" style="50" customWidth="1"/>
    <col min="6649" max="6649" width="13.875" style="50" customWidth="1"/>
    <col min="6650" max="6652" width="9" style="50"/>
    <col min="6653" max="6654" width="10.5" style="50" customWidth="1"/>
    <col min="6655" max="6901" width="9" style="50"/>
    <col min="6902" max="6902" width="41.625" style="50" customWidth="1"/>
    <col min="6903" max="6904" width="14.5" style="50" customWidth="1"/>
    <col min="6905" max="6905" width="13.875" style="50" customWidth="1"/>
    <col min="6906" max="6908" width="9" style="50"/>
    <col min="6909" max="6910" width="10.5" style="50" customWidth="1"/>
    <col min="6911" max="7157" width="9" style="50"/>
    <col min="7158" max="7158" width="41.625" style="50" customWidth="1"/>
    <col min="7159" max="7160" width="14.5" style="50" customWidth="1"/>
    <col min="7161" max="7161" width="13.875" style="50" customWidth="1"/>
    <col min="7162" max="7164" width="9" style="50"/>
    <col min="7165" max="7166" width="10.5" style="50" customWidth="1"/>
    <col min="7167" max="7413" width="9" style="50"/>
    <col min="7414" max="7414" width="41.625" style="50" customWidth="1"/>
    <col min="7415" max="7416" width="14.5" style="50" customWidth="1"/>
    <col min="7417" max="7417" width="13.875" style="50" customWidth="1"/>
    <col min="7418" max="7420" width="9" style="50"/>
    <col min="7421" max="7422" width="10.5" style="50" customWidth="1"/>
    <col min="7423" max="7669" width="9" style="50"/>
    <col min="7670" max="7670" width="41.625" style="50" customWidth="1"/>
    <col min="7671" max="7672" width="14.5" style="50" customWidth="1"/>
    <col min="7673" max="7673" width="13.875" style="50" customWidth="1"/>
    <col min="7674" max="7676" width="9" style="50"/>
    <col min="7677" max="7678" width="10.5" style="50" customWidth="1"/>
    <col min="7679" max="7925" width="9" style="50"/>
    <col min="7926" max="7926" width="41.625" style="50" customWidth="1"/>
    <col min="7927" max="7928" width="14.5" style="50" customWidth="1"/>
    <col min="7929" max="7929" width="13.875" style="50" customWidth="1"/>
    <col min="7930" max="7932" width="9" style="50"/>
    <col min="7933" max="7934" width="10.5" style="50" customWidth="1"/>
    <col min="7935" max="8181" width="9" style="50"/>
    <col min="8182" max="8182" width="41.625" style="50" customWidth="1"/>
    <col min="8183" max="8184" width="14.5" style="50" customWidth="1"/>
    <col min="8185" max="8185" width="13.875" style="50" customWidth="1"/>
    <col min="8186" max="8188" width="9" style="50"/>
    <col min="8189" max="8190" width="10.5" style="50" customWidth="1"/>
    <col min="8191" max="8437" width="9" style="50"/>
    <col min="8438" max="8438" width="41.625" style="50" customWidth="1"/>
    <col min="8439" max="8440" width="14.5" style="50" customWidth="1"/>
    <col min="8441" max="8441" width="13.875" style="50" customWidth="1"/>
    <col min="8442" max="8444" width="9" style="50"/>
    <col min="8445" max="8446" width="10.5" style="50" customWidth="1"/>
    <col min="8447" max="8693" width="9" style="50"/>
    <col min="8694" max="8694" width="41.625" style="50" customWidth="1"/>
    <col min="8695" max="8696" width="14.5" style="50" customWidth="1"/>
    <col min="8697" max="8697" width="13.875" style="50" customWidth="1"/>
    <col min="8698" max="8700" width="9" style="50"/>
    <col min="8701" max="8702" width="10.5" style="50" customWidth="1"/>
    <col min="8703" max="8949" width="9" style="50"/>
    <col min="8950" max="8950" width="41.625" style="50" customWidth="1"/>
    <col min="8951" max="8952" width="14.5" style="50" customWidth="1"/>
    <col min="8953" max="8953" width="13.875" style="50" customWidth="1"/>
    <col min="8954" max="8956" width="9" style="50"/>
    <col min="8957" max="8958" width="10.5" style="50" customWidth="1"/>
    <col min="8959" max="9205" width="9" style="50"/>
    <col min="9206" max="9206" width="41.625" style="50" customWidth="1"/>
    <col min="9207" max="9208" width="14.5" style="50" customWidth="1"/>
    <col min="9209" max="9209" width="13.875" style="50" customWidth="1"/>
    <col min="9210" max="9212" width="9" style="50"/>
    <col min="9213" max="9214" width="10.5" style="50" customWidth="1"/>
    <col min="9215" max="9461" width="9" style="50"/>
    <col min="9462" max="9462" width="41.625" style="50" customWidth="1"/>
    <col min="9463" max="9464" width="14.5" style="50" customWidth="1"/>
    <col min="9465" max="9465" width="13.875" style="50" customWidth="1"/>
    <col min="9466" max="9468" width="9" style="50"/>
    <col min="9469" max="9470" width="10.5" style="50" customWidth="1"/>
    <col min="9471" max="9717" width="9" style="50"/>
    <col min="9718" max="9718" width="41.625" style="50" customWidth="1"/>
    <col min="9719" max="9720" width="14.5" style="50" customWidth="1"/>
    <col min="9721" max="9721" width="13.875" style="50" customWidth="1"/>
    <col min="9722" max="9724" width="9" style="50"/>
    <col min="9725" max="9726" width="10.5" style="50" customWidth="1"/>
    <col min="9727" max="9973" width="9" style="50"/>
    <col min="9974" max="9974" width="41.625" style="50" customWidth="1"/>
    <col min="9975" max="9976" width="14.5" style="50" customWidth="1"/>
    <col min="9977" max="9977" width="13.875" style="50" customWidth="1"/>
    <col min="9978" max="9980" width="9" style="50"/>
    <col min="9981" max="9982" width="10.5" style="50" customWidth="1"/>
    <col min="9983" max="10229" width="9" style="50"/>
    <col min="10230" max="10230" width="41.625" style="50" customWidth="1"/>
    <col min="10231" max="10232" width="14.5" style="50" customWidth="1"/>
    <col min="10233" max="10233" width="13.875" style="50" customWidth="1"/>
    <col min="10234" max="10236" width="9" style="50"/>
    <col min="10237" max="10238" width="10.5" style="50" customWidth="1"/>
    <col min="10239" max="10485" width="9" style="50"/>
    <col min="10486" max="10486" width="41.625" style="50" customWidth="1"/>
    <col min="10487" max="10488" width="14.5" style="50" customWidth="1"/>
    <col min="10489" max="10489" width="13.875" style="50" customWidth="1"/>
    <col min="10490" max="10492" width="9" style="50"/>
    <col min="10493" max="10494" width="10.5" style="50" customWidth="1"/>
    <col min="10495" max="10741" width="9" style="50"/>
    <col min="10742" max="10742" width="41.625" style="50" customWidth="1"/>
    <col min="10743" max="10744" width="14.5" style="50" customWidth="1"/>
    <col min="10745" max="10745" width="13.875" style="50" customWidth="1"/>
    <col min="10746" max="10748" width="9" style="50"/>
    <col min="10749" max="10750" width="10.5" style="50" customWidth="1"/>
    <col min="10751" max="10997" width="9" style="50"/>
    <col min="10998" max="10998" width="41.625" style="50" customWidth="1"/>
    <col min="10999" max="11000" width="14.5" style="50" customWidth="1"/>
    <col min="11001" max="11001" width="13.875" style="50" customWidth="1"/>
    <col min="11002" max="11004" width="9" style="50"/>
    <col min="11005" max="11006" width="10.5" style="50" customWidth="1"/>
    <col min="11007" max="11253" width="9" style="50"/>
    <col min="11254" max="11254" width="41.625" style="50" customWidth="1"/>
    <col min="11255" max="11256" width="14.5" style="50" customWidth="1"/>
    <col min="11257" max="11257" width="13.875" style="50" customWidth="1"/>
    <col min="11258" max="11260" width="9" style="50"/>
    <col min="11261" max="11262" width="10.5" style="50" customWidth="1"/>
    <col min="11263" max="11509" width="9" style="50"/>
    <col min="11510" max="11510" width="41.625" style="50" customWidth="1"/>
    <col min="11511" max="11512" width="14.5" style="50" customWidth="1"/>
    <col min="11513" max="11513" width="13.875" style="50" customWidth="1"/>
    <col min="11514" max="11516" width="9" style="50"/>
    <col min="11517" max="11518" width="10.5" style="50" customWidth="1"/>
    <col min="11519" max="11765" width="9" style="50"/>
    <col min="11766" max="11766" width="41.625" style="50" customWidth="1"/>
    <col min="11767" max="11768" width="14.5" style="50" customWidth="1"/>
    <col min="11769" max="11769" width="13.875" style="50" customWidth="1"/>
    <col min="11770" max="11772" width="9" style="50"/>
    <col min="11773" max="11774" width="10.5" style="50" customWidth="1"/>
    <col min="11775" max="12021" width="9" style="50"/>
    <col min="12022" max="12022" width="41.625" style="50" customWidth="1"/>
    <col min="12023" max="12024" width="14.5" style="50" customWidth="1"/>
    <col min="12025" max="12025" width="13.875" style="50" customWidth="1"/>
    <col min="12026" max="12028" width="9" style="50"/>
    <col min="12029" max="12030" width="10.5" style="50" customWidth="1"/>
    <col min="12031" max="12277" width="9" style="50"/>
    <col min="12278" max="12278" width="41.625" style="50" customWidth="1"/>
    <col min="12279" max="12280" width="14.5" style="50" customWidth="1"/>
    <col min="12281" max="12281" width="13.875" style="50" customWidth="1"/>
    <col min="12282" max="12284" width="9" style="50"/>
    <col min="12285" max="12286" width="10.5" style="50" customWidth="1"/>
    <col min="12287" max="12533" width="9" style="50"/>
    <col min="12534" max="12534" width="41.625" style="50" customWidth="1"/>
    <col min="12535" max="12536" width="14.5" style="50" customWidth="1"/>
    <col min="12537" max="12537" width="13.875" style="50" customWidth="1"/>
    <col min="12538" max="12540" width="9" style="50"/>
    <col min="12541" max="12542" width="10.5" style="50" customWidth="1"/>
    <col min="12543" max="12789" width="9" style="50"/>
    <col min="12790" max="12790" width="41.625" style="50" customWidth="1"/>
    <col min="12791" max="12792" width="14.5" style="50" customWidth="1"/>
    <col min="12793" max="12793" width="13.875" style="50" customWidth="1"/>
    <col min="12794" max="12796" width="9" style="50"/>
    <col min="12797" max="12798" width="10.5" style="50" customWidth="1"/>
    <col min="12799" max="13045" width="9" style="50"/>
    <col min="13046" max="13046" width="41.625" style="50" customWidth="1"/>
    <col min="13047" max="13048" width="14.5" style="50" customWidth="1"/>
    <col min="13049" max="13049" width="13.875" style="50" customWidth="1"/>
    <col min="13050" max="13052" width="9" style="50"/>
    <col min="13053" max="13054" width="10.5" style="50" customWidth="1"/>
    <col min="13055" max="13301" width="9" style="50"/>
    <col min="13302" max="13302" width="41.625" style="50" customWidth="1"/>
    <col min="13303" max="13304" width="14.5" style="50" customWidth="1"/>
    <col min="13305" max="13305" width="13.875" style="50" customWidth="1"/>
    <col min="13306" max="13308" width="9" style="50"/>
    <col min="13309" max="13310" width="10.5" style="50" customWidth="1"/>
    <col min="13311" max="13557" width="9" style="50"/>
    <col min="13558" max="13558" width="41.625" style="50" customWidth="1"/>
    <col min="13559" max="13560" width="14.5" style="50" customWidth="1"/>
    <col min="13561" max="13561" width="13.875" style="50" customWidth="1"/>
    <col min="13562" max="13564" width="9" style="50"/>
    <col min="13565" max="13566" width="10.5" style="50" customWidth="1"/>
    <col min="13567" max="13813" width="9" style="50"/>
    <col min="13814" max="13814" width="41.625" style="50" customWidth="1"/>
    <col min="13815" max="13816" width="14.5" style="50" customWidth="1"/>
    <col min="13817" max="13817" width="13.875" style="50" customWidth="1"/>
    <col min="13818" max="13820" width="9" style="50"/>
    <col min="13821" max="13822" width="10.5" style="50" customWidth="1"/>
    <col min="13823" max="14069" width="9" style="50"/>
    <col min="14070" max="14070" width="41.625" style="50" customWidth="1"/>
    <col min="14071" max="14072" width="14.5" style="50" customWidth="1"/>
    <col min="14073" max="14073" width="13.875" style="50" customWidth="1"/>
    <col min="14074" max="14076" width="9" style="50"/>
    <col min="14077" max="14078" width="10.5" style="50" customWidth="1"/>
    <col min="14079" max="14325" width="9" style="50"/>
    <col min="14326" max="14326" width="41.625" style="50" customWidth="1"/>
    <col min="14327" max="14328" width="14.5" style="50" customWidth="1"/>
    <col min="14329" max="14329" width="13.875" style="50" customWidth="1"/>
    <col min="14330" max="14332" width="9" style="50"/>
    <col min="14333" max="14334" width="10.5" style="50" customWidth="1"/>
    <col min="14335" max="14581" width="9" style="50"/>
    <col min="14582" max="14582" width="41.625" style="50" customWidth="1"/>
    <col min="14583" max="14584" width="14.5" style="50" customWidth="1"/>
    <col min="14585" max="14585" width="13.875" style="50" customWidth="1"/>
    <col min="14586" max="14588" width="9" style="50"/>
    <col min="14589" max="14590" width="10.5" style="50" customWidth="1"/>
    <col min="14591" max="14837" width="9" style="50"/>
    <col min="14838" max="14838" width="41.625" style="50" customWidth="1"/>
    <col min="14839" max="14840" width="14.5" style="50" customWidth="1"/>
    <col min="14841" max="14841" width="13.875" style="50" customWidth="1"/>
    <col min="14842" max="14844" width="9" style="50"/>
    <col min="14845" max="14846" width="10.5" style="50" customWidth="1"/>
    <col min="14847" max="15093" width="9" style="50"/>
    <col min="15094" max="15094" width="41.625" style="50" customWidth="1"/>
    <col min="15095" max="15096" width="14.5" style="50" customWidth="1"/>
    <col min="15097" max="15097" width="13.875" style="50" customWidth="1"/>
    <col min="15098" max="15100" width="9" style="50"/>
    <col min="15101" max="15102" width="10.5" style="50" customWidth="1"/>
    <col min="15103" max="15349" width="9" style="50"/>
    <col min="15350" max="15350" width="41.625" style="50" customWidth="1"/>
    <col min="15351" max="15352" width="14.5" style="50" customWidth="1"/>
    <col min="15353" max="15353" width="13.875" style="50" customWidth="1"/>
    <col min="15354" max="15356" width="9" style="50"/>
    <col min="15357" max="15358" width="10.5" style="50" customWidth="1"/>
    <col min="15359" max="15605" width="9" style="50"/>
    <col min="15606" max="15606" width="41.625" style="50" customWidth="1"/>
    <col min="15607" max="15608" width="14.5" style="50" customWidth="1"/>
    <col min="15609" max="15609" width="13.875" style="50" customWidth="1"/>
    <col min="15610" max="15612" width="9" style="50"/>
    <col min="15613" max="15614" width="10.5" style="50" customWidth="1"/>
    <col min="15615" max="15861" width="9" style="50"/>
    <col min="15862" max="15862" width="41.625" style="50" customWidth="1"/>
    <col min="15863" max="15864" width="14.5" style="50" customWidth="1"/>
    <col min="15865" max="15865" width="13.875" style="50" customWidth="1"/>
    <col min="15866" max="15868" width="9" style="50"/>
    <col min="15869" max="15870" width="10.5" style="50" customWidth="1"/>
    <col min="15871" max="16117" width="9" style="50"/>
    <col min="16118" max="16118" width="41.625" style="50" customWidth="1"/>
    <col min="16119" max="16120" width="14.5" style="50" customWidth="1"/>
    <col min="16121" max="16121" width="13.875" style="50" customWidth="1"/>
    <col min="16122" max="16124" width="9" style="50"/>
    <col min="16125" max="16126" width="10.5" style="50" customWidth="1"/>
    <col min="16127" max="16384" width="9" style="50"/>
  </cols>
  <sheetData>
    <row r="1" spans="1:4" ht="45" customHeight="1">
      <c r="A1" s="463" t="s">
        <v>2952</v>
      </c>
      <c r="B1" s="464"/>
      <c r="C1" s="464"/>
      <c r="D1" s="463"/>
    </row>
    <row r="2" spans="1:4" ht="20.100000000000001" customHeight="1">
      <c r="A2" s="52"/>
      <c r="B2" s="53"/>
      <c r="C2" s="54"/>
      <c r="D2" s="55" t="s">
        <v>2845</v>
      </c>
    </row>
    <row r="3" spans="1:4" ht="37.5" customHeight="1">
      <c r="A3" s="491" t="s">
        <v>3220</v>
      </c>
      <c r="B3" s="53"/>
      <c r="C3" s="54"/>
      <c r="D3" s="55"/>
    </row>
    <row r="4" spans="1:4" ht="45" customHeight="1">
      <c r="A4" s="56" t="s">
        <v>2280</v>
      </c>
      <c r="B4" s="57" t="s">
        <v>3</v>
      </c>
      <c r="C4" s="57" t="s">
        <v>4</v>
      </c>
      <c r="D4" s="57" t="s">
        <v>5</v>
      </c>
    </row>
    <row r="5" spans="1:4" ht="36" customHeight="1">
      <c r="A5" s="58" t="s">
        <v>2939</v>
      </c>
      <c r="B5" s="59"/>
      <c r="C5" s="60"/>
      <c r="D5" s="61"/>
    </row>
    <row r="6" spans="1:4" ht="36" customHeight="1">
      <c r="A6" s="62" t="s">
        <v>2940</v>
      </c>
      <c r="B6" s="63"/>
      <c r="C6" s="64"/>
      <c r="D6" s="65"/>
    </row>
    <row r="7" spans="1:4" ht="36" customHeight="1">
      <c r="A7" s="58" t="s">
        <v>2941</v>
      </c>
      <c r="B7" s="59"/>
      <c r="C7" s="60"/>
      <c r="D7" s="66"/>
    </row>
    <row r="8" spans="1:4" ht="36" customHeight="1">
      <c r="A8" s="62" t="s">
        <v>2940</v>
      </c>
      <c r="B8" s="63"/>
      <c r="C8" s="67"/>
      <c r="D8" s="65"/>
    </row>
    <row r="9" spans="1:4" ht="36" customHeight="1">
      <c r="A9" s="58" t="s">
        <v>2942</v>
      </c>
      <c r="B9" s="59"/>
      <c r="C9" s="68"/>
      <c r="D9" s="69" t="str">
        <f>IF(B9&gt;0,C9/B9-1,IF(B9&lt;0,-(C9/B9-1),""))</f>
        <v/>
      </c>
    </row>
    <row r="10" spans="1:4" ht="36" customHeight="1">
      <c r="A10" s="62" t="s">
        <v>2940</v>
      </c>
      <c r="B10" s="63"/>
      <c r="C10" s="70"/>
      <c r="D10" s="71" t="str">
        <f>IF(B10&gt;0,C10/B10-1,IF(B10&lt;0,-(C10/B10-1),""))</f>
        <v/>
      </c>
    </row>
    <row r="11" spans="1:4" ht="36" customHeight="1">
      <c r="A11" s="58" t="s">
        <v>2943</v>
      </c>
      <c r="B11" s="59"/>
      <c r="C11" s="60"/>
      <c r="D11" s="66"/>
    </row>
    <row r="12" spans="1:4" ht="36" customHeight="1">
      <c r="A12" s="62" t="s">
        <v>2940</v>
      </c>
      <c r="B12" s="63"/>
      <c r="C12" s="67"/>
      <c r="D12" s="65"/>
    </row>
    <row r="13" spans="1:4" ht="36" customHeight="1">
      <c r="A13" s="58" t="s">
        <v>2944</v>
      </c>
      <c r="B13" s="59"/>
      <c r="C13" s="60"/>
      <c r="D13" s="66"/>
    </row>
    <row r="14" spans="1:4" ht="36" customHeight="1">
      <c r="A14" s="62" t="s">
        <v>2940</v>
      </c>
      <c r="B14" s="63"/>
      <c r="C14" s="67"/>
      <c r="D14" s="65"/>
    </row>
    <row r="15" spans="1:4" s="49" customFormat="1" ht="36" customHeight="1">
      <c r="A15" s="58" t="s">
        <v>2945</v>
      </c>
      <c r="B15" s="72"/>
      <c r="C15" s="68"/>
      <c r="D15" s="69" t="str">
        <f>IF(B15&gt;0,C15/B15-1,IF(B15&lt;0,-(C15/B15-1),""))</f>
        <v/>
      </c>
    </row>
    <row r="16" spans="1:4" ht="36" customHeight="1">
      <c r="A16" s="62" t="s">
        <v>2940</v>
      </c>
      <c r="B16" s="73"/>
      <c r="C16" s="70"/>
      <c r="D16" s="71" t="str">
        <f>IF(B16&gt;0,C16/B16-1,IF(B16&lt;0,-(C16/B16-1),""))</f>
        <v/>
      </c>
    </row>
    <row r="17" spans="1:4" ht="36" customHeight="1">
      <c r="A17" s="58" t="s">
        <v>2946</v>
      </c>
      <c r="B17" s="74"/>
      <c r="C17" s="60"/>
      <c r="D17" s="66"/>
    </row>
    <row r="18" spans="1:4" ht="36" customHeight="1">
      <c r="A18" s="62" t="s">
        <v>2940</v>
      </c>
      <c r="B18" s="75"/>
      <c r="C18" s="76"/>
      <c r="D18" s="65"/>
    </row>
    <row r="19" spans="1:4" ht="36" customHeight="1">
      <c r="A19" s="77" t="s">
        <v>2947</v>
      </c>
      <c r="B19" s="74"/>
      <c r="C19" s="74"/>
      <c r="D19" s="78"/>
    </row>
    <row r="20" spans="1:4" ht="36" customHeight="1">
      <c r="A20" s="62" t="s">
        <v>2948</v>
      </c>
      <c r="B20" s="75"/>
      <c r="C20" s="75"/>
      <c r="D20" s="79"/>
    </row>
    <row r="21" spans="1:4" ht="36" customHeight="1">
      <c r="A21" s="58" t="s">
        <v>2949</v>
      </c>
      <c r="B21" s="74"/>
      <c r="C21" s="80"/>
      <c r="D21" s="66"/>
    </row>
    <row r="22" spans="1:4" ht="36" customHeight="1">
      <c r="A22" s="81" t="s">
        <v>2950</v>
      </c>
      <c r="B22" s="74"/>
      <c r="C22" s="80"/>
      <c r="D22" s="66"/>
    </row>
    <row r="23" spans="1:4" ht="36" customHeight="1">
      <c r="A23" s="77" t="s">
        <v>2951</v>
      </c>
      <c r="B23" s="74"/>
      <c r="C23" s="74"/>
      <c r="D23" s="66"/>
    </row>
    <row r="24" spans="1:4">
      <c r="B24" s="82"/>
      <c r="C24" s="82"/>
    </row>
    <row r="25" spans="1:4">
      <c r="B25" s="82"/>
      <c r="C25" s="82"/>
    </row>
    <row r="26" spans="1:4">
      <c r="B26" s="82"/>
      <c r="C26" s="82"/>
    </row>
    <row r="27" spans="1:4">
      <c r="B27" s="82"/>
      <c r="C27" s="82"/>
    </row>
  </sheetData>
  <mergeCells count="1">
    <mergeCell ref="A1:D1"/>
  </mergeCells>
  <phoneticPr fontId="84" type="noConversion"/>
  <conditionalFormatting sqref="D17:E17 B15:B23 C19:C20 C23">
    <cfRule type="cellIs" dxfId="9" priority="4" stopIfTrue="1" operator="lessThan">
      <formula>0</formula>
    </cfRule>
  </conditionalFormatting>
  <conditionalFormatting sqref="D6:D8 D11:D14 D17:D18 D21:D23">
    <cfRule type="cellIs" dxfId="8" priority="2" stopIfTrue="1" operator="lessThanOrEqual">
      <formula>-1</formula>
    </cfRule>
  </conditionalFormatting>
  <printOptions horizontalCentered="1"/>
  <pageMargins left="0.47152777777777799" right="0.39305555555555599" top="0.74791666666666701" bottom="0.74791666666666701" header="0.31388888888888899" footer="0.31388888888888899"/>
  <pageSetup paperSize="9" scale="75" orientation="portrait" r:id="rId1"/>
  <headerFooter alignWithMargins="0">
    <oddFooter>&amp;C&amp;16- &amp;P -</oddFooter>
  </headerFooter>
</worksheet>
</file>

<file path=xl/worksheets/sheet24.xml><?xml version="1.0" encoding="utf-8"?>
<worksheet xmlns="http://schemas.openxmlformats.org/spreadsheetml/2006/main" xmlns:r="http://schemas.openxmlformats.org/officeDocument/2006/relationships">
  <sheetPr>
    <pageSetUpPr fitToPage="1"/>
  </sheetPr>
  <dimension ref="A1:G14"/>
  <sheetViews>
    <sheetView workbookViewId="0">
      <selection activeCell="A23" sqref="A23"/>
    </sheetView>
  </sheetViews>
  <sheetFormatPr defaultColWidth="10" defaultRowHeight="13.5"/>
  <cols>
    <col min="1" max="1" width="24.625" style="15" customWidth="1"/>
    <col min="2" max="7" width="15.625" style="15" customWidth="1"/>
    <col min="8" max="8" width="9.75" style="15" customWidth="1"/>
    <col min="9" max="16384" width="10" style="15"/>
  </cols>
  <sheetData>
    <row r="1" spans="1:7" ht="33" customHeight="1">
      <c r="A1" s="37"/>
      <c r="B1" s="37"/>
      <c r="C1" s="37"/>
      <c r="D1" s="37"/>
      <c r="E1" s="37"/>
      <c r="F1" s="37"/>
      <c r="G1" s="37"/>
    </row>
    <row r="2" spans="1:7" ht="28.7" customHeight="1">
      <c r="A2" s="467" t="s">
        <v>3275</v>
      </c>
      <c r="B2" s="467"/>
      <c r="C2" s="467"/>
      <c r="D2" s="467"/>
      <c r="E2" s="467"/>
      <c r="F2" s="467"/>
      <c r="G2" s="467"/>
    </row>
    <row r="3" spans="1:7" ht="15.95" customHeight="1">
      <c r="A3" s="468"/>
      <c r="B3" s="468"/>
      <c r="C3" s="468"/>
      <c r="D3" s="468"/>
      <c r="E3" s="468"/>
      <c r="F3" s="468"/>
      <c r="G3" s="468"/>
    </row>
    <row r="4" spans="1:7" ht="21" customHeight="1">
      <c r="A4" s="37"/>
      <c r="B4" s="37"/>
      <c r="F4" s="469" t="s">
        <v>2953</v>
      </c>
      <c r="G4" s="469"/>
    </row>
    <row r="5" spans="1:7" ht="30" customHeight="1">
      <c r="A5" s="466" t="s">
        <v>2954</v>
      </c>
      <c r="B5" s="466" t="s">
        <v>2955</v>
      </c>
      <c r="C5" s="466"/>
      <c r="D5" s="466"/>
      <c r="E5" s="466" t="s">
        <v>2956</v>
      </c>
      <c r="F5" s="466"/>
      <c r="G5" s="466"/>
    </row>
    <row r="6" spans="1:7" ht="30" customHeight="1">
      <c r="A6" s="466"/>
      <c r="B6" s="46"/>
      <c r="C6" s="41" t="s">
        <v>2957</v>
      </c>
      <c r="D6" s="41" t="s">
        <v>2958</v>
      </c>
      <c r="E6" s="46"/>
      <c r="F6" s="41" t="s">
        <v>2957</v>
      </c>
      <c r="G6" s="41" t="s">
        <v>2958</v>
      </c>
    </row>
    <row r="7" spans="1:7" ht="30" customHeight="1">
      <c r="A7" s="41" t="s">
        <v>2959</v>
      </c>
      <c r="B7" s="41" t="s">
        <v>2960</v>
      </c>
      <c r="C7" s="41" t="s">
        <v>2961</v>
      </c>
      <c r="D7" s="41" t="s">
        <v>2962</v>
      </c>
      <c r="E7" s="41" t="s">
        <v>2963</v>
      </c>
      <c r="F7" s="41" t="s">
        <v>2964</v>
      </c>
      <c r="G7" s="41" t="s">
        <v>2965</v>
      </c>
    </row>
    <row r="8" spans="1:7" ht="30" customHeight="1">
      <c r="A8" s="42" t="s">
        <v>2968</v>
      </c>
      <c r="B8" s="48"/>
      <c r="C8" s="48"/>
      <c r="D8" s="48"/>
      <c r="E8" s="48"/>
      <c r="F8" s="48"/>
      <c r="G8" s="48"/>
    </row>
    <row r="9" spans="1:7" ht="30" customHeight="1">
      <c r="A9" s="42" t="s">
        <v>2969</v>
      </c>
      <c r="B9" s="48"/>
      <c r="C9" s="48"/>
      <c r="D9" s="48"/>
      <c r="E9" s="48"/>
      <c r="F9" s="48"/>
      <c r="G9" s="48"/>
    </row>
    <row r="10" spans="1:7" ht="30" customHeight="1">
      <c r="A10" s="42" t="s">
        <v>3230</v>
      </c>
      <c r="B10" s="48">
        <v>16.899999999999999</v>
      </c>
      <c r="C10" s="48">
        <v>9.3000000000000007</v>
      </c>
      <c r="D10" s="48">
        <f>4.9+2.7</f>
        <v>7.6</v>
      </c>
      <c r="E10" s="48">
        <v>16.899999999999999</v>
      </c>
      <c r="F10" s="48">
        <v>9.3000000000000007</v>
      </c>
      <c r="G10" s="48">
        <f>4.9+2.7</f>
        <v>7.6</v>
      </c>
    </row>
    <row r="11" spans="1:7" ht="30" customHeight="1">
      <c r="A11" s="42" t="s">
        <v>3231</v>
      </c>
      <c r="B11" s="48"/>
      <c r="C11" s="48"/>
      <c r="D11" s="48"/>
      <c r="E11" s="48"/>
      <c r="F11" s="48"/>
      <c r="G11" s="48"/>
    </row>
    <row r="12" spans="1:7" ht="30" customHeight="1">
      <c r="A12" s="47" t="s">
        <v>3229</v>
      </c>
      <c r="B12" s="48"/>
      <c r="C12" s="48"/>
      <c r="D12" s="48"/>
      <c r="E12" s="48"/>
      <c r="F12" s="48"/>
      <c r="G12" s="48"/>
    </row>
    <row r="13" spans="1:7" s="17" customFormat="1" ht="24.95" customHeight="1">
      <c r="A13" s="465" t="s">
        <v>2966</v>
      </c>
      <c r="B13" s="465"/>
      <c r="C13" s="465"/>
      <c r="D13" s="465"/>
      <c r="E13" s="465"/>
      <c r="F13" s="465"/>
      <c r="G13" s="465"/>
    </row>
    <row r="14" spans="1:7" s="17" customFormat="1" ht="24.95" customHeight="1">
      <c r="A14" s="465" t="s">
        <v>2967</v>
      </c>
      <c r="B14" s="465"/>
      <c r="C14" s="465"/>
      <c r="D14" s="465"/>
      <c r="E14" s="465"/>
      <c r="F14" s="465"/>
      <c r="G14" s="465"/>
    </row>
  </sheetData>
  <mergeCells count="8">
    <mergeCell ref="A13:G13"/>
    <mergeCell ref="A14:G14"/>
    <mergeCell ref="A5:A6"/>
    <mergeCell ref="A2:G2"/>
    <mergeCell ref="A3:G3"/>
    <mergeCell ref="F4:G4"/>
    <mergeCell ref="B5:D5"/>
    <mergeCell ref="E5:G5"/>
  </mergeCells>
  <phoneticPr fontId="84" type="noConversion"/>
  <printOptions horizontalCentered="1"/>
  <pageMargins left="0.70902777777777803" right="0.70902777777777803" top="0.62916666666666698" bottom="0.75" header="0.30902777777777801" footer="0.30902777777777801"/>
  <pageSetup paperSize="9" fitToHeight="200" orientation="landscape" r:id="rId1"/>
</worksheet>
</file>

<file path=xl/worksheets/sheet25.xml><?xml version="1.0" encoding="utf-8"?>
<worksheet xmlns="http://schemas.openxmlformats.org/spreadsheetml/2006/main" xmlns:r="http://schemas.openxmlformats.org/officeDocument/2006/relationships">
  <sheetPr>
    <pageSetUpPr fitToPage="1"/>
  </sheetPr>
  <dimension ref="A1:G16"/>
  <sheetViews>
    <sheetView workbookViewId="0">
      <selection activeCell="F11" sqref="F11"/>
    </sheetView>
  </sheetViews>
  <sheetFormatPr defaultColWidth="10" defaultRowHeight="13.5"/>
  <cols>
    <col min="1" max="1" width="62.25" style="15" customWidth="1"/>
    <col min="2" max="3" width="28.625" style="15" customWidth="1"/>
    <col min="4" max="4" width="9.75" style="15" customWidth="1"/>
    <col min="5" max="16384" width="10" style="15"/>
  </cols>
  <sheetData>
    <row r="1" spans="1:7" ht="23.1" customHeight="1"/>
    <row r="2" spans="1:7" ht="14.25" customHeight="1">
      <c r="A2" s="33"/>
    </row>
    <row r="3" spans="1:7" ht="28.7" customHeight="1">
      <c r="A3" s="470" t="s">
        <v>3232</v>
      </c>
      <c r="B3" s="470"/>
      <c r="C3" s="470"/>
    </row>
    <row r="4" spans="1:7" ht="27" customHeight="1">
      <c r="A4" s="37"/>
      <c r="B4" s="37"/>
      <c r="C4" s="38" t="s">
        <v>2953</v>
      </c>
    </row>
    <row r="5" spans="1:7" s="39" customFormat="1" ht="24" customHeight="1">
      <c r="A5" s="41" t="s">
        <v>2970</v>
      </c>
      <c r="B5" s="41" t="s">
        <v>2917</v>
      </c>
      <c r="C5" s="41" t="s">
        <v>2971</v>
      </c>
    </row>
    <row r="6" spans="1:7" s="39" customFormat="1" ht="32.1" customHeight="1">
      <c r="A6" s="42" t="s">
        <v>2972</v>
      </c>
      <c r="B6" s="36">
        <v>8.26</v>
      </c>
      <c r="C6" s="43">
        <v>8.26</v>
      </c>
    </row>
    <row r="7" spans="1:7" s="39" customFormat="1" ht="32.1" customHeight="1">
      <c r="A7" s="42" t="s">
        <v>2973</v>
      </c>
      <c r="B7" s="36">
        <v>9.3000000000000007</v>
      </c>
      <c r="C7" s="43">
        <v>9.3000000000000007</v>
      </c>
    </row>
    <row r="8" spans="1:7" s="39" customFormat="1" ht="32.1" customHeight="1">
      <c r="A8" s="42" t="s">
        <v>2974</v>
      </c>
      <c r="B8" s="36">
        <v>0.6</v>
      </c>
      <c r="C8" s="43">
        <v>0.6</v>
      </c>
    </row>
    <row r="9" spans="1:7" s="39" customFormat="1" ht="30" customHeight="1">
      <c r="A9" s="44" t="s">
        <v>2975</v>
      </c>
      <c r="B9" s="36"/>
      <c r="C9" s="43"/>
    </row>
    <row r="10" spans="1:7" s="39" customFormat="1" ht="32.1" customHeight="1">
      <c r="A10" s="44" t="s">
        <v>2976</v>
      </c>
      <c r="B10" s="36">
        <v>0.6</v>
      </c>
      <c r="C10" s="43">
        <v>0.6</v>
      </c>
    </row>
    <row r="11" spans="1:7" s="39" customFormat="1" ht="32.1" customHeight="1">
      <c r="A11" s="42" t="s">
        <v>2977</v>
      </c>
      <c r="B11" s="36">
        <v>0.65</v>
      </c>
      <c r="C11" s="43">
        <v>0.65</v>
      </c>
    </row>
    <row r="12" spans="1:7" s="39" customFormat="1" ht="32.1" customHeight="1">
      <c r="A12" s="42" t="s">
        <v>2978</v>
      </c>
      <c r="B12" s="36">
        <v>8.1999999999999993</v>
      </c>
      <c r="C12" s="43">
        <v>8.1999999999999993</v>
      </c>
    </row>
    <row r="13" spans="1:7" s="39" customFormat="1" ht="32.1" customHeight="1">
      <c r="A13" s="42" t="s">
        <v>2979</v>
      </c>
      <c r="B13" s="36"/>
      <c r="C13" s="43"/>
    </row>
    <row r="14" spans="1:7" s="39" customFormat="1" ht="32.1" customHeight="1">
      <c r="A14" s="42" t="s">
        <v>2980</v>
      </c>
      <c r="B14" s="36">
        <v>9.3000000000000007</v>
      </c>
      <c r="C14" s="43">
        <v>9.3000000000000007</v>
      </c>
    </row>
    <row r="15" spans="1:7" s="40" customFormat="1" ht="69" customHeight="1">
      <c r="A15" s="471" t="s">
        <v>2981</v>
      </c>
      <c r="B15" s="471"/>
      <c r="C15" s="471"/>
      <c r="D15" s="45"/>
      <c r="E15" s="45"/>
      <c r="F15" s="45"/>
      <c r="G15" s="45"/>
    </row>
    <row r="16" spans="1:7">
      <c r="A16" s="37"/>
      <c r="B16" s="37"/>
      <c r="C16" s="37"/>
    </row>
  </sheetData>
  <mergeCells count="2">
    <mergeCell ref="A3:C3"/>
    <mergeCell ref="A15:C15"/>
  </mergeCells>
  <phoneticPr fontId="84" type="noConversion"/>
  <printOptions horizontalCentered="1"/>
  <pageMargins left="0.70902777777777803" right="0.70902777777777803" top="0.75" bottom="0.75" header="0.30902777777777801" footer="0.30902777777777801"/>
  <pageSetup paperSize="9" fitToHeight="200" orientation="landscape" r:id="rId1"/>
</worksheet>
</file>

<file path=xl/worksheets/sheet26.xml><?xml version="1.0" encoding="utf-8"?>
<worksheet xmlns="http://schemas.openxmlformats.org/spreadsheetml/2006/main" xmlns:r="http://schemas.openxmlformats.org/officeDocument/2006/relationships">
  <sheetPr>
    <pageSetUpPr fitToPage="1"/>
  </sheetPr>
  <dimension ref="A1:G16"/>
  <sheetViews>
    <sheetView workbookViewId="0">
      <selection activeCell="E20" sqref="E20"/>
    </sheetView>
  </sheetViews>
  <sheetFormatPr defaultColWidth="10" defaultRowHeight="13.5"/>
  <cols>
    <col min="1" max="1" width="60" style="15" customWidth="1"/>
    <col min="2" max="3" width="25.625" style="15" customWidth="1"/>
    <col min="4" max="4" width="9.75" style="15" customWidth="1"/>
    <col min="5" max="16384" width="10" style="15"/>
  </cols>
  <sheetData>
    <row r="1" spans="1:7" ht="23.1" customHeight="1"/>
    <row r="2" spans="1:7" ht="14.25" customHeight="1">
      <c r="A2" s="33"/>
    </row>
    <row r="3" spans="1:7" ht="28.7" customHeight="1">
      <c r="A3" s="470" t="s">
        <v>3233</v>
      </c>
      <c r="B3" s="470"/>
      <c r="C3" s="470"/>
    </row>
    <row r="4" spans="1:7" ht="27" customHeight="1">
      <c r="A4" s="37"/>
      <c r="B4" s="37"/>
      <c r="C4" s="38" t="s">
        <v>2953</v>
      </c>
    </row>
    <row r="5" spans="1:7" ht="24" customHeight="1">
      <c r="A5" s="19" t="s">
        <v>2970</v>
      </c>
      <c r="B5" s="19" t="s">
        <v>2917</v>
      </c>
      <c r="C5" s="19" t="s">
        <v>2971</v>
      </c>
    </row>
    <row r="6" spans="1:7" ht="32.1" customHeight="1">
      <c r="A6" s="35" t="s">
        <v>2972</v>
      </c>
      <c r="B6" s="36">
        <v>8.26</v>
      </c>
      <c r="C6" s="43">
        <v>8.26</v>
      </c>
    </row>
    <row r="7" spans="1:7" ht="32.1" customHeight="1">
      <c r="A7" s="35" t="s">
        <v>2973</v>
      </c>
      <c r="B7" s="36">
        <v>9.3000000000000007</v>
      </c>
      <c r="C7" s="43">
        <v>9.3000000000000007</v>
      </c>
    </row>
    <row r="8" spans="1:7" ht="32.1" customHeight="1">
      <c r="A8" s="35" t="s">
        <v>2974</v>
      </c>
      <c r="B8" s="36">
        <v>0.6</v>
      </c>
      <c r="C8" s="43">
        <v>0.6</v>
      </c>
    </row>
    <row r="9" spans="1:7" ht="32.1" customHeight="1">
      <c r="A9" s="35" t="s">
        <v>2982</v>
      </c>
      <c r="B9" s="36"/>
      <c r="C9" s="43"/>
    </row>
    <row r="10" spans="1:7" ht="32.1" customHeight="1">
      <c r="A10" s="35" t="s">
        <v>2983</v>
      </c>
      <c r="B10" s="36">
        <v>0.6</v>
      </c>
      <c r="C10" s="43">
        <v>0.6</v>
      </c>
    </row>
    <row r="11" spans="1:7" ht="32.1" customHeight="1">
      <c r="A11" s="35" t="s">
        <v>2977</v>
      </c>
      <c r="B11" s="36">
        <v>0.65</v>
      </c>
      <c r="C11" s="43">
        <v>0.65</v>
      </c>
    </row>
    <row r="12" spans="1:7" ht="32.1" customHeight="1">
      <c r="A12" s="35" t="s">
        <v>2978</v>
      </c>
      <c r="B12" s="36">
        <v>8.1999999999999993</v>
      </c>
      <c r="C12" s="43">
        <v>8.1999999999999993</v>
      </c>
    </row>
    <row r="13" spans="1:7" ht="32.1" customHeight="1">
      <c r="A13" s="35" t="s">
        <v>2979</v>
      </c>
      <c r="B13" s="36"/>
      <c r="C13" s="43"/>
    </row>
    <row r="14" spans="1:7" ht="32.1" customHeight="1">
      <c r="A14" s="35" t="s">
        <v>2980</v>
      </c>
      <c r="B14" s="36">
        <v>9.3000000000000007</v>
      </c>
      <c r="C14" s="43">
        <v>9.3000000000000007</v>
      </c>
    </row>
    <row r="15" spans="1:7" s="17" customFormat="1" ht="69" customHeight="1">
      <c r="A15" s="472" t="s">
        <v>2984</v>
      </c>
      <c r="B15" s="472"/>
      <c r="C15" s="472"/>
      <c r="D15" s="32"/>
      <c r="E15" s="32"/>
      <c r="F15" s="32"/>
      <c r="G15" s="32"/>
    </row>
    <row r="16" spans="1:7">
      <c r="A16" s="37"/>
      <c r="B16" s="37"/>
      <c r="C16" s="37"/>
    </row>
  </sheetData>
  <mergeCells count="2">
    <mergeCell ref="A3:C3"/>
    <mergeCell ref="A15:C15"/>
  </mergeCells>
  <phoneticPr fontId="84" type="noConversion"/>
  <printOptions horizontalCentered="1"/>
  <pageMargins left="0.70902777777777803" right="0.70902777777777803" top="0.35416666666666702" bottom="0.47152777777777799" header="0.30902777777777801" footer="0.30902777777777801"/>
  <pageSetup paperSize="9" fitToHeight="200" orientation="landscape" r:id="rId1"/>
</worksheet>
</file>

<file path=xl/worksheets/sheet27.xml><?xml version="1.0" encoding="utf-8"?>
<worksheet xmlns="http://schemas.openxmlformats.org/spreadsheetml/2006/main" xmlns:r="http://schemas.openxmlformats.org/officeDocument/2006/relationships">
  <sheetPr>
    <pageSetUpPr fitToPage="1"/>
  </sheetPr>
  <dimension ref="A1:C14"/>
  <sheetViews>
    <sheetView workbookViewId="0">
      <selection activeCell="G11" sqref="G11"/>
    </sheetView>
  </sheetViews>
  <sheetFormatPr defaultColWidth="10" defaultRowHeight="13.5"/>
  <cols>
    <col min="1" max="1" width="60.5" style="15" customWidth="1"/>
    <col min="2" max="3" width="25.625" style="15" customWidth="1"/>
    <col min="4" max="4" width="9.75" style="15" customWidth="1"/>
    <col min="5" max="16384" width="10" style="15"/>
  </cols>
  <sheetData>
    <row r="1" spans="1:3" ht="24" customHeight="1"/>
    <row r="2" spans="1:3" ht="14.25" customHeight="1">
      <c r="A2" s="33"/>
    </row>
    <row r="3" spans="1:3" ht="28.7" customHeight="1">
      <c r="A3" s="470" t="s">
        <v>3234</v>
      </c>
      <c r="B3" s="470"/>
      <c r="C3" s="470"/>
    </row>
    <row r="4" spans="1:3" ht="24.95" customHeight="1">
      <c r="A4" s="37"/>
      <c r="B4" s="37"/>
      <c r="C4" s="38" t="s">
        <v>2953</v>
      </c>
    </row>
    <row r="5" spans="1:3" ht="32.1" customHeight="1">
      <c r="A5" s="19" t="s">
        <v>2970</v>
      </c>
      <c r="B5" s="19" t="s">
        <v>2917</v>
      </c>
      <c r="C5" s="19" t="s">
        <v>2971</v>
      </c>
    </row>
    <row r="6" spans="1:3" ht="32.1" customHeight="1">
      <c r="A6" s="35" t="s">
        <v>2985</v>
      </c>
      <c r="B6" s="36">
        <v>4.93</v>
      </c>
      <c r="C6" s="36">
        <v>4.93</v>
      </c>
    </row>
    <row r="7" spans="1:3" ht="32.1" customHeight="1">
      <c r="A7" s="35" t="s">
        <v>2986</v>
      </c>
      <c r="B7" s="36">
        <v>7.63</v>
      </c>
      <c r="C7" s="36">
        <v>7.63</v>
      </c>
    </row>
    <row r="8" spans="1:3" ht="32.1" customHeight="1">
      <c r="A8" s="35" t="s">
        <v>2987</v>
      </c>
      <c r="B8" s="36">
        <v>2.9</v>
      </c>
      <c r="C8" s="36">
        <v>2.9</v>
      </c>
    </row>
    <row r="9" spans="1:3" ht="32.1" customHeight="1">
      <c r="A9" s="35" t="s">
        <v>2988</v>
      </c>
      <c r="B9" s="36">
        <v>0.21</v>
      </c>
      <c r="C9" s="36">
        <v>0.21</v>
      </c>
    </row>
    <row r="10" spans="1:3" ht="32.1" customHeight="1">
      <c r="A10" s="35" t="s">
        <v>2989</v>
      </c>
      <c r="B10" s="36">
        <v>7.63</v>
      </c>
      <c r="C10" s="36">
        <v>7.63</v>
      </c>
    </row>
    <row r="11" spans="1:3" ht="32.1" customHeight="1">
      <c r="A11" s="35" t="s">
        <v>2990</v>
      </c>
      <c r="B11" s="36"/>
      <c r="C11" s="36"/>
    </row>
    <row r="12" spans="1:3" ht="32.1" customHeight="1">
      <c r="A12" s="35" t="s">
        <v>2991</v>
      </c>
      <c r="B12" s="36">
        <v>7.63</v>
      </c>
      <c r="C12" s="36">
        <v>7.63</v>
      </c>
    </row>
    <row r="13" spans="1:3" s="17" customFormat="1" ht="72" customHeight="1">
      <c r="A13" s="472" t="s">
        <v>2992</v>
      </c>
      <c r="B13" s="472"/>
      <c r="C13" s="472"/>
    </row>
    <row r="14" spans="1:3" ht="30.95" customHeight="1">
      <c r="A14" s="473"/>
      <c r="B14" s="473"/>
      <c r="C14" s="473"/>
    </row>
  </sheetData>
  <mergeCells count="3">
    <mergeCell ref="A3:C3"/>
    <mergeCell ref="A13:C13"/>
    <mergeCell ref="A14:C14"/>
  </mergeCells>
  <phoneticPr fontId="84" type="noConversion"/>
  <printOptions horizontalCentered="1"/>
  <pageMargins left="0.70902777777777803" right="0.70902777777777803" top="0.75" bottom="0.75" header="0.30902777777777801" footer="0.30902777777777801"/>
  <pageSetup paperSize="9" fitToHeight="200" orientation="landscape" r:id="rId1"/>
</worksheet>
</file>

<file path=xl/worksheets/sheet28.xml><?xml version="1.0" encoding="utf-8"?>
<worksheet xmlns="http://schemas.openxmlformats.org/spreadsheetml/2006/main" xmlns:r="http://schemas.openxmlformats.org/officeDocument/2006/relationships">
  <sheetPr>
    <pageSetUpPr fitToPage="1"/>
  </sheetPr>
  <dimension ref="A1:C14"/>
  <sheetViews>
    <sheetView workbookViewId="0">
      <selection activeCell="G20" sqref="G20"/>
    </sheetView>
  </sheetViews>
  <sheetFormatPr defaultColWidth="10" defaultRowHeight="13.5"/>
  <cols>
    <col min="1" max="1" width="59.375" style="15" customWidth="1"/>
    <col min="2" max="3" width="25.625" style="15" customWidth="1"/>
    <col min="4" max="4" width="9.75" style="15" customWidth="1"/>
    <col min="5" max="16384" width="10" style="15"/>
  </cols>
  <sheetData>
    <row r="1" spans="1:3" ht="24" customHeight="1"/>
    <row r="2" spans="1:3" ht="14.25" customHeight="1">
      <c r="A2" s="33"/>
    </row>
    <row r="3" spans="1:3" ht="28.7" customHeight="1">
      <c r="A3" s="470" t="s">
        <v>3235</v>
      </c>
      <c r="B3" s="470"/>
      <c r="C3" s="470"/>
    </row>
    <row r="4" spans="1:3" s="16" customFormat="1" ht="24.95" customHeight="1">
      <c r="A4" s="34"/>
      <c r="B4" s="34"/>
      <c r="C4" s="23" t="s">
        <v>2953</v>
      </c>
    </row>
    <row r="5" spans="1:3" s="16" customFormat="1" ht="32.1" customHeight="1">
      <c r="A5" s="19" t="s">
        <v>2970</v>
      </c>
      <c r="B5" s="19" t="s">
        <v>2917</v>
      </c>
      <c r="C5" s="19" t="s">
        <v>2971</v>
      </c>
    </row>
    <row r="6" spans="1:3" s="16" customFormat="1" ht="32.1" customHeight="1">
      <c r="A6" s="35" t="s">
        <v>2985</v>
      </c>
      <c r="B6" s="36">
        <v>4.93</v>
      </c>
      <c r="C6" s="36">
        <v>4.93</v>
      </c>
    </row>
    <row r="7" spans="1:3" s="16" customFormat="1" ht="32.1" customHeight="1">
      <c r="A7" s="35" t="s">
        <v>2986</v>
      </c>
      <c r="B7" s="36">
        <v>7.63</v>
      </c>
      <c r="C7" s="36">
        <v>7.63</v>
      </c>
    </row>
    <row r="8" spans="1:3" s="16" customFormat="1" ht="32.1" customHeight="1">
      <c r="A8" s="35" t="s">
        <v>2987</v>
      </c>
      <c r="B8" s="36">
        <v>2.9</v>
      </c>
      <c r="C8" s="36">
        <v>2.9</v>
      </c>
    </row>
    <row r="9" spans="1:3" s="16" customFormat="1" ht="32.1" customHeight="1">
      <c r="A9" s="35" t="s">
        <v>2988</v>
      </c>
      <c r="B9" s="36">
        <v>0.21</v>
      </c>
      <c r="C9" s="36">
        <v>0.21</v>
      </c>
    </row>
    <row r="10" spans="1:3" s="16" customFormat="1" ht="32.1" customHeight="1">
      <c r="A10" s="35" t="s">
        <v>2989</v>
      </c>
      <c r="B10" s="36">
        <v>7.63</v>
      </c>
      <c r="C10" s="36">
        <v>7.63</v>
      </c>
    </row>
    <row r="11" spans="1:3" s="16" customFormat="1" ht="32.1" customHeight="1">
      <c r="A11" s="35" t="s">
        <v>2993</v>
      </c>
      <c r="B11" s="36"/>
      <c r="C11" s="36"/>
    </row>
    <row r="12" spans="1:3" s="16" customFormat="1" ht="32.1" customHeight="1">
      <c r="A12" s="35" t="s">
        <v>2994</v>
      </c>
      <c r="B12" s="36">
        <v>7.63</v>
      </c>
      <c r="C12" s="36">
        <v>7.63</v>
      </c>
    </row>
    <row r="13" spans="1:3" s="17" customFormat="1" ht="65.099999999999994" customHeight="1">
      <c r="A13" s="472" t="s">
        <v>2995</v>
      </c>
      <c r="B13" s="472"/>
      <c r="C13" s="472"/>
    </row>
    <row r="14" spans="1:3" ht="30.95" customHeight="1">
      <c r="A14" s="473"/>
      <c r="B14" s="473"/>
      <c r="C14" s="473"/>
    </row>
  </sheetData>
  <mergeCells count="3">
    <mergeCell ref="A3:C3"/>
    <mergeCell ref="A13:C13"/>
    <mergeCell ref="A14:C14"/>
  </mergeCells>
  <phoneticPr fontId="84" type="noConversion"/>
  <printOptions horizontalCentered="1"/>
  <pageMargins left="0.70902777777777803" right="0.70902777777777803" top="0.75" bottom="0.75" header="0.30902777777777801" footer="0.30902777777777801"/>
  <pageSetup paperSize="9" fitToHeight="200" orientation="landscape" r:id="rId1"/>
</worksheet>
</file>

<file path=xl/worksheets/sheet29.xml><?xml version="1.0" encoding="utf-8"?>
<worksheet xmlns="http://schemas.openxmlformats.org/spreadsheetml/2006/main" xmlns:r="http://schemas.openxmlformats.org/officeDocument/2006/relationships">
  <sheetPr>
    <pageSetUpPr fitToPage="1"/>
  </sheetPr>
  <dimension ref="A1:D28"/>
  <sheetViews>
    <sheetView workbookViewId="0">
      <selection activeCell="I22" sqref="I22"/>
    </sheetView>
  </sheetViews>
  <sheetFormatPr defaultColWidth="10" defaultRowHeight="13.5"/>
  <cols>
    <col min="1" max="1" width="36" style="15" customWidth="1"/>
    <col min="2" max="4" width="15.625" style="15" customWidth="1"/>
    <col min="5" max="5" width="9.75" style="15" customWidth="1"/>
    <col min="6" max="16384" width="10" style="15"/>
  </cols>
  <sheetData>
    <row r="1" spans="1:4" ht="21.95" customHeight="1"/>
    <row r="2" spans="1:4" ht="14.25" customHeight="1">
      <c r="A2" s="28"/>
    </row>
    <row r="3" spans="1:4" ht="63" customHeight="1">
      <c r="A3" s="470" t="s">
        <v>3236</v>
      </c>
      <c r="B3" s="470"/>
      <c r="C3" s="470"/>
      <c r="D3" s="470"/>
    </row>
    <row r="4" spans="1:4" s="16" customFormat="1" ht="30" customHeight="1">
      <c r="D4" s="23" t="s">
        <v>2953</v>
      </c>
    </row>
    <row r="5" spans="1:4" s="16" customFormat="1" ht="24.95" customHeight="1">
      <c r="A5" s="19" t="s">
        <v>2970</v>
      </c>
      <c r="B5" s="19" t="s">
        <v>2996</v>
      </c>
      <c r="C5" s="19" t="s">
        <v>2997</v>
      </c>
      <c r="D5" s="19" t="s">
        <v>2998</v>
      </c>
    </row>
    <row r="6" spans="1:4" s="16" customFormat="1" ht="24.95" customHeight="1">
      <c r="A6" s="29" t="s">
        <v>2999</v>
      </c>
      <c r="B6" s="21" t="s">
        <v>3000</v>
      </c>
      <c r="C6" s="30">
        <v>3.51</v>
      </c>
      <c r="D6" s="30">
        <v>3.51</v>
      </c>
    </row>
    <row r="7" spans="1:4" s="16" customFormat="1" ht="24.95" customHeight="1">
      <c r="A7" s="31" t="s">
        <v>3001</v>
      </c>
      <c r="B7" s="21" t="s">
        <v>2961</v>
      </c>
      <c r="C7" s="30">
        <v>0.6</v>
      </c>
      <c r="D7" s="30">
        <v>0.6</v>
      </c>
    </row>
    <row r="8" spans="1:4" s="16" customFormat="1" ht="24.95" customHeight="1">
      <c r="A8" s="31" t="s">
        <v>3002</v>
      </c>
      <c r="B8" s="21" t="s">
        <v>2962</v>
      </c>
      <c r="C8" s="30">
        <v>0.6</v>
      </c>
      <c r="D8" s="30">
        <v>0.6</v>
      </c>
    </row>
    <row r="9" spans="1:4" s="16" customFormat="1" ht="24.95" customHeight="1">
      <c r="A9" s="31" t="s">
        <v>3003</v>
      </c>
      <c r="B9" s="21" t="s">
        <v>3004</v>
      </c>
      <c r="C9" s="30">
        <v>2.91</v>
      </c>
      <c r="D9" s="30">
        <v>2.91</v>
      </c>
    </row>
    <row r="10" spans="1:4" s="16" customFormat="1" ht="24.95" customHeight="1">
      <c r="A10" s="31" t="s">
        <v>3002</v>
      </c>
      <c r="B10" s="21" t="s">
        <v>2964</v>
      </c>
      <c r="C10" s="30">
        <v>0.2</v>
      </c>
      <c r="D10" s="30">
        <v>0.2</v>
      </c>
    </row>
    <row r="11" spans="1:4" s="16" customFormat="1" ht="24.95" customHeight="1">
      <c r="A11" s="29" t="s">
        <v>3005</v>
      </c>
      <c r="B11" s="21" t="s">
        <v>3006</v>
      </c>
      <c r="C11" s="30">
        <v>0.86</v>
      </c>
      <c r="D11" s="30">
        <v>0.86</v>
      </c>
    </row>
    <row r="12" spans="1:4" s="16" customFormat="1" ht="24.95" customHeight="1">
      <c r="A12" s="31" t="s">
        <v>3001</v>
      </c>
      <c r="B12" s="21" t="s">
        <v>3007</v>
      </c>
      <c r="C12" s="30">
        <v>0.65</v>
      </c>
      <c r="D12" s="30">
        <v>0.65</v>
      </c>
    </row>
    <row r="13" spans="1:4" s="16" customFormat="1" ht="24.95" customHeight="1">
      <c r="A13" s="31" t="s">
        <v>3003</v>
      </c>
      <c r="B13" s="21" t="s">
        <v>3008</v>
      </c>
      <c r="C13" s="30">
        <v>0.21</v>
      </c>
      <c r="D13" s="30">
        <v>0.21</v>
      </c>
    </row>
    <row r="14" spans="1:4" s="16" customFormat="1" ht="24.95" customHeight="1">
      <c r="A14" s="29" t="s">
        <v>3009</v>
      </c>
      <c r="B14" s="21" t="s">
        <v>3010</v>
      </c>
      <c r="C14" s="30">
        <v>0.55000000000000004</v>
      </c>
      <c r="D14" s="30">
        <v>0.55000000000000004</v>
      </c>
    </row>
    <row r="15" spans="1:4" s="16" customFormat="1" ht="24.95" customHeight="1">
      <c r="A15" s="31" t="s">
        <v>3001</v>
      </c>
      <c r="B15" s="21" t="s">
        <v>3011</v>
      </c>
      <c r="C15" s="30">
        <v>0.3</v>
      </c>
      <c r="D15" s="30">
        <v>0.3</v>
      </c>
    </row>
    <row r="16" spans="1:4" s="16" customFormat="1" ht="24.95" customHeight="1">
      <c r="A16" s="31" t="s">
        <v>3003</v>
      </c>
      <c r="B16" s="21" t="s">
        <v>3012</v>
      </c>
      <c r="C16" s="30">
        <v>0.25</v>
      </c>
      <c r="D16" s="30">
        <v>0.25</v>
      </c>
    </row>
    <row r="17" spans="1:4" s="16" customFormat="1" ht="24.95" customHeight="1">
      <c r="A17" s="29" t="s">
        <v>3013</v>
      </c>
      <c r="B17" s="21" t="s">
        <v>3014</v>
      </c>
      <c r="C17" s="30">
        <v>1.68</v>
      </c>
      <c r="D17" s="30">
        <v>1.68</v>
      </c>
    </row>
    <row r="18" spans="1:4" s="16" customFormat="1" ht="24.95" customHeight="1">
      <c r="A18" s="31" t="s">
        <v>3001</v>
      </c>
      <c r="B18" s="21" t="s">
        <v>3015</v>
      </c>
      <c r="C18" s="30">
        <v>1.5</v>
      </c>
      <c r="D18" s="30">
        <v>1.5</v>
      </c>
    </row>
    <row r="19" spans="1:4" s="16" customFormat="1" ht="24.95" customHeight="1">
      <c r="A19" s="31" t="s">
        <v>3016</v>
      </c>
      <c r="B19" s="21"/>
      <c r="C19" s="30">
        <v>1.4</v>
      </c>
      <c r="D19" s="30">
        <v>1.4</v>
      </c>
    </row>
    <row r="20" spans="1:4" s="16" customFormat="1" ht="24.95" customHeight="1">
      <c r="A20" s="31" t="s">
        <v>3017</v>
      </c>
      <c r="B20" s="21" t="s">
        <v>3018</v>
      </c>
      <c r="C20" s="30">
        <v>0.1</v>
      </c>
      <c r="D20" s="30">
        <v>0.1</v>
      </c>
    </row>
    <row r="21" spans="1:4" s="16" customFormat="1" ht="24.95" customHeight="1">
      <c r="A21" s="31" t="s">
        <v>3003</v>
      </c>
      <c r="B21" s="21" t="s">
        <v>3019</v>
      </c>
      <c r="C21" s="30">
        <v>0.18</v>
      </c>
      <c r="D21" s="30">
        <v>0.18</v>
      </c>
    </row>
    <row r="22" spans="1:4" s="16" customFormat="1" ht="24.95" customHeight="1">
      <c r="A22" s="31" t="s">
        <v>3016</v>
      </c>
      <c r="B22" s="21"/>
      <c r="C22" s="30">
        <v>0.13</v>
      </c>
      <c r="D22" s="30">
        <v>0.13</v>
      </c>
    </row>
    <row r="23" spans="1:4" s="16" customFormat="1" ht="24.95" customHeight="1">
      <c r="A23" s="31" t="s">
        <v>3020</v>
      </c>
      <c r="B23" s="21" t="s">
        <v>3021</v>
      </c>
      <c r="C23" s="30">
        <v>0.05</v>
      </c>
      <c r="D23" s="30">
        <v>0.05</v>
      </c>
    </row>
    <row r="24" spans="1:4" s="16" customFormat="1" ht="24.95" customHeight="1">
      <c r="A24" s="29" t="s">
        <v>3022</v>
      </c>
      <c r="B24" s="21" t="s">
        <v>3023</v>
      </c>
      <c r="C24" s="30">
        <v>0.54</v>
      </c>
      <c r="D24" s="30">
        <v>0.54</v>
      </c>
    </row>
    <row r="25" spans="1:4" s="16" customFormat="1" ht="24.95" customHeight="1">
      <c r="A25" s="31" t="s">
        <v>3001</v>
      </c>
      <c r="B25" s="21" t="s">
        <v>3024</v>
      </c>
      <c r="C25" s="30">
        <v>0.28999999999999998</v>
      </c>
      <c r="D25" s="30">
        <v>0.28999999999999998</v>
      </c>
    </row>
    <row r="26" spans="1:4" s="16" customFormat="1" ht="24.95" customHeight="1">
      <c r="A26" s="31" t="s">
        <v>3003</v>
      </c>
      <c r="B26" s="21" t="s">
        <v>3025</v>
      </c>
      <c r="C26" s="30">
        <v>0.25</v>
      </c>
      <c r="D26" s="30">
        <v>0.25</v>
      </c>
    </row>
    <row r="27" spans="1:4" s="17" customFormat="1" ht="69.95" customHeight="1">
      <c r="A27" s="474" t="s">
        <v>3026</v>
      </c>
      <c r="B27" s="474"/>
      <c r="C27" s="474"/>
      <c r="D27" s="474"/>
    </row>
    <row r="28" spans="1:4" ht="24.95" customHeight="1">
      <c r="A28" s="475"/>
      <c r="B28" s="475"/>
      <c r="C28" s="475"/>
      <c r="D28" s="475"/>
    </row>
  </sheetData>
  <mergeCells count="3">
    <mergeCell ref="A3:D3"/>
    <mergeCell ref="A27:D27"/>
    <mergeCell ref="A28:D28"/>
  </mergeCells>
  <phoneticPr fontId="84" type="noConversion"/>
  <printOptions horizontalCentered="1"/>
  <pageMargins left="0.70902777777777803" right="0.70902777777777803" top="0.39305555555555599" bottom="0.75" header="0.30902777777777801" footer="0.30902777777777801"/>
  <pageSetup paperSize="9" fitToHeight="200" orientation="portrait" r:id="rId1"/>
</worksheet>
</file>

<file path=xl/worksheets/sheet30.xml><?xml version="1.0" encoding="utf-8"?>
<worksheet xmlns="http://schemas.openxmlformats.org/spreadsheetml/2006/main" xmlns:r="http://schemas.openxmlformats.org/officeDocument/2006/relationships">
  <sheetPr>
    <pageSetUpPr fitToPage="1"/>
  </sheetPr>
  <dimension ref="A1:F20"/>
  <sheetViews>
    <sheetView workbookViewId="0">
      <selection activeCell="F17" sqref="F17"/>
    </sheetView>
  </sheetViews>
  <sheetFormatPr defaultColWidth="8.875" defaultRowHeight="13.5"/>
  <cols>
    <col min="1" max="1" width="8.875" style="15"/>
    <col min="2" max="2" width="49.375" style="15" customWidth="1"/>
    <col min="3" max="6" width="20.625" style="15" customWidth="1"/>
    <col min="7" max="16384" width="8.875" style="15"/>
  </cols>
  <sheetData>
    <row r="1" spans="1:6">
      <c r="A1" s="22"/>
    </row>
    <row r="2" spans="1:6" ht="45" customHeight="1">
      <c r="A2" s="478" t="s">
        <v>3237</v>
      </c>
      <c r="B2" s="478"/>
      <c r="C2" s="478"/>
      <c r="D2" s="478"/>
      <c r="E2" s="478"/>
      <c r="F2" s="478"/>
    </row>
    <row r="3" spans="1:6" s="16" customFormat="1" ht="18" customHeight="1">
      <c r="B3" s="479" t="s">
        <v>2953</v>
      </c>
      <c r="C3" s="480"/>
      <c r="D3" s="480"/>
      <c r="E3" s="480"/>
      <c r="F3" s="480"/>
    </row>
    <row r="4" spans="1:6" s="16" customFormat="1" ht="30" customHeight="1">
      <c r="A4" s="481" t="s">
        <v>2</v>
      </c>
      <c r="B4" s="481"/>
      <c r="C4" s="19" t="s">
        <v>2959</v>
      </c>
      <c r="D4" s="19" t="s">
        <v>2997</v>
      </c>
      <c r="E4" s="19" t="s">
        <v>2998</v>
      </c>
      <c r="F4" s="19" t="s">
        <v>3027</v>
      </c>
    </row>
    <row r="5" spans="1:6" s="16" customFormat="1" ht="30" customHeight="1">
      <c r="A5" s="24" t="s">
        <v>3028</v>
      </c>
      <c r="B5" s="24"/>
      <c r="C5" s="21" t="s">
        <v>2960</v>
      </c>
      <c r="D5" s="25">
        <v>14.2</v>
      </c>
      <c r="E5" s="25">
        <v>14.2</v>
      </c>
      <c r="F5" s="25">
        <v>14.2</v>
      </c>
    </row>
    <row r="6" spans="1:6" s="16" customFormat="1" ht="30" customHeight="1">
      <c r="A6" s="477" t="s">
        <v>3029</v>
      </c>
      <c r="B6" s="477"/>
      <c r="C6" s="21" t="s">
        <v>2961</v>
      </c>
      <c r="D6" s="25">
        <v>9.3000000000000007</v>
      </c>
      <c r="E6" s="25">
        <v>9.3000000000000007</v>
      </c>
      <c r="F6" s="25">
        <v>9.3000000000000007</v>
      </c>
    </row>
    <row r="7" spans="1:6" s="16" customFormat="1" ht="30" customHeight="1">
      <c r="A7" s="477" t="s">
        <v>3030</v>
      </c>
      <c r="B7" s="477"/>
      <c r="C7" s="21" t="s">
        <v>2962</v>
      </c>
      <c r="D7" s="25">
        <v>4.9000000000000004</v>
      </c>
      <c r="E7" s="25">
        <v>4.9000000000000004</v>
      </c>
      <c r="F7" s="25">
        <v>4.9000000000000004</v>
      </c>
    </row>
    <row r="8" spans="1:6" s="16" customFormat="1" ht="30" customHeight="1">
      <c r="A8" s="476" t="s">
        <v>3031</v>
      </c>
      <c r="B8" s="476"/>
      <c r="C8" s="21" t="s">
        <v>2963</v>
      </c>
      <c r="D8" s="25">
        <v>16.899999999999999</v>
      </c>
      <c r="E8" s="25">
        <v>16.899999999999999</v>
      </c>
      <c r="F8" s="25">
        <v>16.899999999999999</v>
      </c>
    </row>
    <row r="9" spans="1:6" s="16" customFormat="1" ht="30" customHeight="1">
      <c r="A9" s="477" t="s">
        <v>3029</v>
      </c>
      <c r="B9" s="477"/>
      <c r="C9" s="21" t="s">
        <v>2964</v>
      </c>
      <c r="D9" s="25">
        <v>9.3000000000000007</v>
      </c>
      <c r="E9" s="25">
        <v>9.3000000000000007</v>
      </c>
      <c r="F9" s="25">
        <v>9.3000000000000007</v>
      </c>
    </row>
    <row r="10" spans="1:6" s="16" customFormat="1" ht="30" customHeight="1">
      <c r="A10" s="477" t="s">
        <v>3030</v>
      </c>
      <c r="B10" s="477"/>
      <c r="C10" s="21" t="s">
        <v>2965</v>
      </c>
      <c r="D10" s="25">
        <v>7.6</v>
      </c>
      <c r="E10" s="25">
        <v>7.6</v>
      </c>
      <c r="F10" s="25">
        <v>7.6</v>
      </c>
    </row>
    <row r="11" spans="1:6" s="17" customFormat="1" ht="41.1" customHeight="1">
      <c r="A11" s="472" t="s">
        <v>3032</v>
      </c>
      <c r="B11" s="472"/>
      <c r="C11" s="472"/>
      <c r="D11" s="472"/>
      <c r="E11" s="472"/>
      <c r="F11" s="472"/>
    </row>
    <row r="14" spans="1:6" ht="19.5">
      <c r="A14" s="26"/>
    </row>
    <row r="15" spans="1:6" ht="18.95" customHeight="1">
      <c r="A15" s="27"/>
    </row>
    <row r="16" spans="1:6" ht="29.1" customHeight="1"/>
    <row r="17" spans="1:1" ht="29.1" customHeight="1"/>
    <row r="18" spans="1:1" ht="29.1" customHeight="1"/>
    <row r="19" spans="1:1" ht="29.1" customHeight="1"/>
    <row r="20" spans="1:1" ht="30" customHeight="1">
      <c r="A20" s="27"/>
    </row>
  </sheetData>
  <mergeCells count="9">
    <mergeCell ref="A8:B8"/>
    <mergeCell ref="A9:B9"/>
    <mergeCell ref="A10:B10"/>
    <mergeCell ref="A11:F11"/>
    <mergeCell ref="A2:F2"/>
    <mergeCell ref="B3:F3"/>
    <mergeCell ref="A4:B4"/>
    <mergeCell ref="A6:B6"/>
    <mergeCell ref="A7:B7"/>
  </mergeCells>
  <phoneticPr fontId="84" type="noConversion"/>
  <printOptions horizontalCentered="1"/>
  <pageMargins left="0.70902777777777803" right="0.70902777777777803" top="1.1013888888888901" bottom="0.75" header="0.30902777777777801" footer="0.30902777777777801"/>
  <pageSetup paperSize="9" scale="95" fitToHeight="200" orientation="landscape" r:id="rId1"/>
</worksheet>
</file>

<file path=xl/worksheets/sheet31.xml><?xml version="1.0" encoding="utf-8"?>
<worksheet xmlns="http://schemas.openxmlformats.org/spreadsheetml/2006/main" xmlns:r="http://schemas.openxmlformats.org/officeDocument/2006/relationships">
  <sheetPr>
    <pageSetUpPr fitToPage="1"/>
  </sheetPr>
  <dimension ref="A1:F8"/>
  <sheetViews>
    <sheetView workbookViewId="0">
      <selection activeCell="A2" sqref="A2:F2"/>
    </sheetView>
  </sheetViews>
  <sheetFormatPr defaultColWidth="8.875" defaultRowHeight="13.5"/>
  <cols>
    <col min="1" max="1" width="8.875" style="15"/>
    <col min="2" max="6" width="24.25" style="15" customWidth="1"/>
    <col min="7" max="16384" width="8.875" style="15"/>
  </cols>
  <sheetData>
    <row r="1" spans="1:6" ht="24" customHeight="1"/>
    <row r="2" spans="1:6" ht="27">
      <c r="A2" s="478" t="s">
        <v>3274</v>
      </c>
      <c r="B2" s="482"/>
      <c r="C2" s="482"/>
      <c r="D2" s="482"/>
      <c r="E2" s="482"/>
      <c r="F2" s="482"/>
    </row>
    <row r="3" spans="1:6" ht="23.1" customHeight="1">
      <c r="A3" s="483" t="s">
        <v>2953</v>
      </c>
      <c r="B3" s="483"/>
      <c r="C3" s="483"/>
      <c r="D3" s="483"/>
      <c r="E3" s="483"/>
      <c r="F3" s="483"/>
    </row>
    <row r="4" spans="1:6" s="16" customFormat="1" ht="30" customHeight="1">
      <c r="A4" s="18" t="s">
        <v>3033</v>
      </c>
      <c r="B4" s="19" t="s">
        <v>2919</v>
      </c>
      <c r="C4" s="19" t="s">
        <v>3034</v>
      </c>
      <c r="D4" s="19" t="s">
        <v>3035</v>
      </c>
      <c r="E4" s="19" t="s">
        <v>3036</v>
      </c>
      <c r="F4" s="19" t="s">
        <v>3037</v>
      </c>
    </row>
    <row r="5" spans="1:6" s="16" customFormat="1" ht="73.5" customHeight="1">
      <c r="A5" s="20">
        <v>1</v>
      </c>
      <c r="B5" s="35" t="s">
        <v>3245</v>
      </c>
      <c r="C5" s="436" t="s">
        <v>3246</v>
      </c>
      <c r="D5" s="436" t="s">
        <v>3247</v>
      </c>
      <c r="E5" s="436" t="s">
        <v>3248</v>
      </c>
      <c r="F5" s="436">
        <v>0.9</v>
      </c>
    </row>
    <row r="6" spans="1:6" s="16" customFormat="1" ht="45" customHeight="1">
      <c r="A6" s="20">
        <v>2</v>
      </c>
      <c r="B6" s="35" t="s">
        <v>3249</v>
      </c>
      <c r="C6" s="436" t="s">
        <v>3250</v>
      </c>
      <c r="D6" s="436" t="s">
        <v>3251</v>
      </c>
      <c r="E6" s="436" t="s">
        <v>3248</v>
      </c>
      <c r="F6" s="436">
        <v>1.8</v>
      </c>
    </row>
    <row r="7" spans="1:6" s="16" customFormat="1" ht="45" customHeight="1">
      <c r="A7" s="20"/>
      <c r="B7" s="435"/>
      <c r="C7" s="436"/>
      <c r="D7" s="436"/>
      <c r="E7" s="436"/>
      <c r="F7" s="436"/>
    </row>
    <row r="8" spans="1:6" s="17" customFormat="1" ht="33" customHeight="1">
      <c r="A8" s="472" t="s">
        <v>3038</v>
      </c>
      <c r="B8" s="472"/>
      <c r="C8" s="472"/>
      <c r="D8" s="472"/>
      <c r="E8" s="472"/>
      <c r="F8" s="472"/>
    </row>
  </sheetData>
  <mergeCells count="3">
    <mergeCell ref="A2:F2"/>
    <mergeCell ref="A3:F3"/>
    <mergeCell ref="A8:F8"/>
  </mergeCells>
  <phoneticPr fontId="84" type="noConversion"/>
  <printOptions horizontalCentered="1"/>
  <pageMargins left="0.70902777777777803" right="0.70902777777777803" top="0.75" bottom="0.75" header="0.30902777777777801" footer="0.30902777777777801"/>
  <pageSetup paperSize="9" fitToHeight="200" orientation="landscape" r:id="rId1"/>
</worksheet>
</file>

<file path=xl/worksheets/sheet32.xml><?xml version="1.0" encoding="utf-8"?>
<worksheet xmlns="http://schemas.openxmlformats.org/spreadsheetml/2006/main" xmlns:r="http://schemas.openxmlformats.org/officeDocument/2006/relationships">
  <sheetPr>
    <pageSetUpPr fitToPage="1"/>
  </sheetPr>
  <dimension ref="A2:I12"/>
  <sheetViews>
    <sheetView workbookViewId="0">
      <selection activeCell="H15" sqref="H15"/>
    </sheetView>
  </sheetViews>
  <sheetFormatPr defaultColWidth="8" defaultRowHeight="12"/>
  <cols>
    <col min="1" max="1" width="25.375" style="6"/>
    <col min="2" max="2" width="23.75" style="6" customWidth="1"/>
    <col min="3" max="6" width="20.625" style="6" customWidth="1"/>
    <col min="7" max="8" width="13.375" style="6" customWidth="1"/>
    <col min="9" max="9" width="23" style="6" customWidth="1"/>
    <col min="10" max="16384" width="8" style="6"/>
  </cols>
  <sheetData>
    <row r="2" spans="1:9" ht="39" customHeight="1">
      <c r="A2" s="484" t="s">
        <v>3252</v>
      </c>
      <c r="B2" s="484"/>
      <c r="C2" s="484"/>
      <c r="D2" s="484"/>
      <c r="E2" s="484"/>
      <c r="F2" s="484"/>
      <c r="G2" s="484"/>
      <c r="H2" s="484"/>
      <c r="I2" s="484"/>
    </row>
    <row r="3" spans="1:9" ht="23.1" customHeight="1">
      <c r="A3" s="9"/>
    </row>
    <row r="4" spans="1:9" s="7" customFormat="1" ht="44.25" customHeight="1">
      <c r="A4" s="10" t="s">
        <v>3039</v>
      </c>
      <c r="B4" s="10" t="s">
        <v>3040</v>
      </c>
      <c r="C4" s="10" t="s">
        <v>3041</v>
      </c>
      <c r="D4" s="10" t="s">
        <v>3042</v>
      </c>
      <c r="E4" s="10" t="s">
        <v>3043</v>
      </c>
      <c r="F4" s="10" t="s">
        <v>3044</v>
      </c>
      <c r="G4" s="10" t="s">
        <v>3045</v>
      </c>
      <c r="H4" s="10" t="s">
        <v>3046</v>
      </c>
      <c r="I4" s="10" t="s">
        <v>3047</v>
      </c>
    </row>
    <row r="5" spans="1:9" ht="18.75">
      <c r="A5" s="11">
        <v>1</v>
      </c>
      <c r="B5" s="11">
        <v>2</v>
      </c>
      <c r="C5" s="11">
        <v>3</v>
      </c>
      <c r="D5" s="11">
        <v>4</v>
      </c>
      <c r="E5" s="11">
        <v>5</v>
      </c>
      <c r="F5" s="11">
        <v>7</v>
      </c>
      <c r="G5" s="11">
        <v>8</v>
      </c>
      <c r="H5" s="11">
        <v>9</v>
      </c>
      <c r="I5" s="11">
        <v>10</v>
      </c>
    </row>
    <row r="6" spans="1:9" ht="35.1" customHeight="1">
      <c r="A6" s="12" t="s">
        <v>3048</v>
      </c>
      <c r="B6" s="12"/>
      <c r="C6" s="12"/>
      <c r="D6" s="12"/>
      <c r="E6" s="11"/>
      <c r="F6" s="11"/>
      <c r="G6" s="11"/>
      <c r="H6" s="11"/>
      <c r="I6" s="11"/>
    </row>
    <row r="7" spans="1:9" ht="66.75" customHeight="1">
      <c r="A7" s="485" t="s">
        <v>3253</v>
      </c>
      <c r="B7" s="485" t="s">
        <v>3254</v>
      </c>
      <c r="C7" s="485" t="s">
        <v>3255</v>
      </c>
      <c r="D7" s="485" t="s">
        <v>3256</v>
      </c>
      <c r="E7" s="11" t="s">
        <v>3257</v>
      </c>
      <c r="F7" s="11">
        <v>238936</v>
      </c>
      <c r="G7" s="438" t="s">
        <v>3260</v>
      </c>
      <c r="H7" s="438" t="s">
        <v>3262</v>
      </c>
      <c r="I7" s="439" t="s">
        <v>3263</v>
      </c>
    </row>
    <row r="8" spans="1:9" ht="84" customHeight="1">
      <c r="A8" s="486"/>
      <c r="B8" s="486"/>
      <c r="C8" s="486"/>
      <c r="D8" s="486"/>
      <c r="E8" s="11" t="s">
        <v>3258</v>
      </c>
      <c r="F8" s="437" t="s">
        <v>3259</v>
      </c>
      <c r="G8" s="438" t="s">
        <v>3261</v>
      </c>
      <c r="H8" s="438" t="s">
        <v>3262</v>
      </c>
      <c r="I8" s="439" t="s">
        <v>3264</v>
      </c>
    </row>
    <row r="9" spans="1:9" s="8" customFormat="1" ht="35.1" customHeight="1">
      <c r="A9" s="13"/>
      <c r="B9" s="13"/>
      <c r="C9" s="13"/>
      <c r="D9" s="13"/>
      <c r="E9" s="11"/>
      <c r="F9" s="11"/>
      <c r="G9" s="11"/>
      <c r="H9" s="11"/>
      <c r="I9" s="11"/>
    </row>
    <row r="10" spans="1:9" ht="35.1" customHeight="1">
      <c r="A10" s="13"/>
      <c r="B10" s="13"/>
      <c r="C10" s="13"/>
      <c r="D10" s="13"/>
      <c r="E10" s="11"/>
      <c r="F10" s="11"/>
      <c r="G10" s="11"/>
      <c r="H10" s="11"/>
      <c r="I10" s="11"/>
    </row>
    <row r="11" spans="1:9" ht="35.1" customHeight="1">
      <c r="A11" s="13"/>
      <c r="B11" s="13"/>
      <c r="C11" s="13"/>
      <c r="D11" s="13"/>
      <c r="E11" s="11"/>
      <c r="F11" s="11"/>
      <c r="G11" s="11"/>
      <c r="H11" s="11"/>
      <c r="I11" s="11"/>
    </row>
    <row r="12" spans="1:9" ht="35.1" customHeight="1">
      <c r="A12" s="14"/>
      <c r="B12" s="14"/>
      <c r="C12" s="14"/>
      <c r="D12" s="14"/>
      <c r="E12" s="14"/>
      <c r="F12" s="14"/>
      <c r="G12" s="14"/>
      <c r="H12" s="14"/>
      <c r="I12" s="14"/>
    </row>
  </sheetData>
  <mergeCells count="5">
    <mergeCell ref="A2:I2"/>
    <mergeCell ref="A7:A8"/>
    <mergeCell ref="B7:B8"/>
    <mergeCell ref="C7:C8"/>
    <mergeCell ref="D7:D8"/>
  </mergeCells>
  <phoneticPr fontId="84" type="noConversion"/>
  <pageMargins left="0.75" right="0.75" top="1" bottom="1" header="0.50902777777777797" footer="0.50902777777777797"/>
  <pageSetup paperSize="9" scale="73" orientation="landscape" r:id="rId1"/>
</worksheet>
</file>

<file path=xl/worksheets/sheet33.xml><?xml version="1.0" encoding="utf-8"?>
<worksheet xmlns="http://schemas.openxmlformats.org/spreadsheetml/2006/main" xmlns:r="http://schemas.openxmlformats.org/officeDocument/2006/relationships">
  <dimension ref="A1:B13"/>
  <sheetViews>
    <sheetView tabSelected="1" workbookViewId="0">
      <selection activeCell="B9" sqref="B9"/>
    </sheetView>
  </sheetViews>
  <sheetFormatPr defaultColWidth="9" defaultRowHeight="13.5"/>
  <cols>
    <col min="1" max="1" width="20.25" style="1" customWidth="1"/>
    <col min="2" max="2" width="64" style="1" customWidth="1"/>
    <col min="3" max="16384" width="9" style="1"/>
  </cols>
  <sheetData>
    <row r="1" spans="1:2" ht="32.1" customHeight="1">
      <c r="A1" s="487" t="s">
        <v>3049</v>
      </c>
      <c r="B1" s="487"/>
    </row>
    <row r="3" spans="1:2" ht="39.950000000000003" customHeight="1">
      <c r="A3" s="2" t="s">
        <v>3050</v>
      </c>
      <c r="B3" s="3" t="s">
        <v>3277</v>
      </c>
    </row>
    <row r="4" spans="1:2" ht="45" customHeight="1">
      <c r="A4" s="4" t="s">
        <v>3265</v>
      </c>
      <c r="B4" s="5" t="s">
        <v>3266</v>
      </c>
    </row>
    <row r="5" spans="1:2" ht="45" customHeight="1">
      <c r="A5" s="4" t="s">
        <v>3267</v>
      </c>
      <c r="B5" s="5" t="s">
        <v>3268</v>
      </c>
    </row>
    <row r="6" spans="1:2" ht="45" customHeight="1">
      <c r="A6" s="4" t="s">
        <v>3269</v>
      </c>
      <c r="B6" s="5" t="s">
        <v>3270</v>
      </c>
    </row>
    <row r="7" spans="1:2" ht="45" customHeight="1">
      <c r="A7" s="4" t="s">
        <v>3271</v>
      </c>
      <c r="B7" s="5" t="s">
        <v>3272</v>
      </c>
    </row>
    <row r="8" spans="1:2" ht="45" customHeight="1">
      <c r="A8" s="4" t="s">
        <v>3278</v>
      </c>
      <c r="B8" s="5" t="s">
        <v>3281</v>
      </c>
    </row>
    <row r="9" spans="1:2" ht="45" customHeight="1">
      <c r="A9" s="4" t="s">
        <v>3279</v>
      </c>
      <c r="B9" s="5" t="s">
        <v>3280</v>
      </c>
    </row>
    <row r="10" spans="1:2" ht="45" customHeight="1">
      <c r="A10" s="5"/>
      <c r="B10" s="5"/>
    </row>
    <row r="11" spans="1:2" ht="45" customHeight="1">
      <c r="A11" s="5"/>
      <c r="B11" s="5"/>
    </row>
    <row r="12" spans="1:2" ht="45" customHeight="1">
      <c r="A12" s="5"/>
      <c r="B12" s="5"/>
    </row>
    <row r="13" spans="1:2" ht="45" customHeight="1">
      <c r="A13" s="5"/>
      <c r="B13" s="5"/>
    </row>
  </sheetData>
  <mergeCells count="1">
    <mergeCell ref="A1:B1"/>
  </mergeCells>
  <phoneticPr fontId="84" type="noConversion"/>
  <conditionalFormatting sqref="A6">
    <cfRule type="expression" dxfId="21" priority="7" stopIfTrue="1">
      <formula>"len($A:$A)=3"</formula>
    </cfRule>
  </conditionalFormatting>
  <conditionalFormatting sqref="A4:A5 A7">
    <cfRule type="expression" dxfId="20" priority="8" stopIfTrue="1">
      <formula>"len($A:$A)=3"</formula>
    </cfRule>
  </conditionalFormatting>
  <conditionalFormatting sqref="A6">
    <cfRule type="expression" dxfId="19" priority="6" stopIfTrue="1">
      <formula>"len($A:$A)=3"</formula>
    </cfRule>
  </conditionalFormatting>
  <conditionalFormatting sqref="A4:A5 A7">
    <cfRule type="expression" dxfId="18" priority="5" stopIfTrue="1">
      <formula>"len($A:$A)=3"</formula>
    </cfRule>
  </conditionalFormatting>
  <conditionalFormatting sqref="A8">
    <cfRule type="expression" dxfId="7" priority="4" stopIfTrue="1">
      <formula>"len($A:$A)=3"</formula>
    </cfRule>
  </conditionalFormatting>
  <conditionalFormatting sqref="A8">
    <cfRule type="expression" dxfId="5" priority="3" stopIfTrue="1">
      <formula>"len($A:$A)=3"</formula>
    </cfRule>
  </conditionalFormatting>
  <conditionalFormatting sqref="A9">
    <cfRule type="expression" dxfId="3" priority="2" stopIfTrue="1">
      <formula>"len($A:$A)=3"</formula>
    </cfRule>
  </conditionalFormatting>
  <conditionalFormatting sqref="A9">
    <cfRule type="expression" dxfId="1" priority="1" stopIfTrue="1">
      <formula>"len($A:$A)=3"</formula>
    </cfRule>
  </conditionalFormatting>
  <pageMargins left="0.75" right="0.75" top="1" bottom="1" header="0.50902777777777797" footer="0.50902777777777797"/>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33</vt:i4>
      </vt:variant>
      <vt:variant>
        <vt:lpstr>命名范围</vt:lpstr>
      </vt:variant>
      <vt:variant>
        <vt:i4>35</vt:i4>
      </vt:variant>
    </vt:vector>
  </HeadingPairs>
  <TitlesOfParts>
    <vt:vector size="68" baseType="lpstr">
      <vt:lpstr>1-1禄劝县一般公共预算收入情况表</vt:lpstr>
      <vt:lpstr>1-2禄劝县一般公共预算支出情况表</vt:lpstr>
      <vt:lpstr>1-3禄劝县本级一般公共预算收入情况表</vt:lpstr>
      <vt:lpstr>1-4禄劝县本级一般公共预算支出情况表（公开到项级）</vt:lpstr>
      <vt:lpstr>1-5县本级一般公共预算基本支出情况表（公开到款级）</vt:lpstr>
      <vt:lpstr>1-6县本级一般公共预算支出表(县对下转移支付项目)</vt:lpstr>
      <vt:lpstr>1-7禄劝县分地区税收返还和转移支付预算表</vt:lpstr>
      <vt:lpstr>1-8禄劝县本级“三公”经费预算财政拨款情况统计表</vt:lpstr>
      <vt:lpstr>2-1禄劝县政府性基金预算收入情况表</vt:lpstr>
      <vt:lpstr>2-2禄劝县政府性基金预算支出情况表</vt:lpstr>
      <vt:lpstr>2-3县本级政府性基金预算收入情况表</vt:lpstr>
      <vt:lpstr>2-4县本级政府性基金预算支出情况表（公开到项级）</vt:lpstr>
      <vt:lpstr>2-5县本级政府性基金支出表(县对下转移支付)</vt:lpstr>
      <vt:lpstr>3-1禄劝县国有资本经营收入预算情况表</vt:lpstr>
      <vt:lpstr>3-2禄劝县国有资本经营支出预算情况表</vt:lpstr>
      <vt:lpstr>3-3县本级国有资本经营收入预算情况表</vt:lpstr>
      <vt:lpstr>3-4县本级国有资本经营支出预算情况表（公开到项级）</vt:lpstr>
      <vt:lpstr>3-5 禄劝县国有资本经营预算转移支付表 （分地区）</vt:lpstr>
      <vt:lpstr>3-6 国有资本经营预算转移支付表（分项目）</vt:lpstr>
      <vt:lpstr>4-1禄劝县社会保险基金收入预算情况表</vt:lpstr>
      <vt:lpstr>4-2禄劝县社会保险基金支出预算情况表</vt:lpstr>
      <vt:lpstr>4-3县本级社会保险基金收入预算情况表</vt:lpstr>
      <vt:lpstr>4-4县本级社会保险基金支出预算情况表</vt:lpstr>
      <vt:lpstr>5-1   2020年地方政府债务限额及余额预算情况表</vt:lpstr>
      <vt:lpstr>5-2  2020年地方政府一般债务余额情况表</vt:lpstr>
      <vt:lpstr>5-3  本级2020年地方政府一般债务余额情况表</vt:lpstr>
      <vt:lpstr>5-4 2020年地方政府专项债务余额情况表</vt:lpstr>
      <vt:lpstr>5-5 本级2020年地方政府专项债务余额情况表（本级）</vt:lpstr>
      <vt:lpstr>5-6 地方政府债券发行及还本付息情况表</vt:lpstr>
      <vt:lpstr>5-7 2021年禄劝县本级政府专项债务限额和余额情况表</vt:lpstr>
      <vt:lpstr>5-8 2020年年初新增地方政府债券资金安排表</vt:lpstr>
      <vt:lpstr>6-1重大政策和重点项目绩效目标表</vt:lpstr>
      <vt:lpstr>6-2重点工作情况解释说明汇总表</vt:lpstr>
      <vt:lpstr>'1-1禄劝县一般公共预算收入情况表'!Print_Area</vt:lpstr>
      <vt:lpstr>'1-2禄劝县一般公共预算支出情况表'!Print_Area</vt:lpstr>
      <vt:lpstr>'1-4禄劝县本级一般公共预算支出情况表（公开到项级）'!Print_Area</vt:lpstr>
      <vt:lpstr>'1-5县本级一般公共预算基本支出情况表（公开到款级）'!Print_Area</vt:lpstr>
      <vt:lpstr>'1-6县本级一般公共预算支出表(县对下转移支付项目)'!Print_Area</vt:lpstr>
      <vt:lpstr>'1-7禄劝县分地区税收返还和转移支付预算表'!Print_Area</vt:lpstr>
      <vt:lpstr>'2-1禄劝县政府性基金预算收入情况表'!Print_Area</vt:lpstr>
      <vt:lpstr>'2-2禄劝县政府性基金预算支出情况表'!Print_Area</vt:lpstr>
      <vt:lpstr>'2-3县本级政府性基金预算收入情况表'!Print_Area</vt:lpstr>
      <vt:lpstr>'2-4县本级政府性基金预算支出情况表（公开到项级）'!Print_Area</vt:lpstr>
      <vt:lpstr>'2-5县本级政府性基金支出表(县对下转移支付)'!Print_Area</vt:lpstr>
      <vt:lpstr>'3-1禄劝县国有资本经营收入预算情况表'!Print_Area</vt:lpstr>
      <vt:lpstr>'3-2禄劝县国有资本经营支出预算情况表'!Print_Area</vt:lpstr>
      <vt:lpstr>'3-3县本级国有资本经营收入预算情况表'!Print_Area</vt:lpstr>
      <vt:lpstr>'3-4县本级国有资本经营支出预算情况表（公开到项级）'!Print_Area</vt:lpstr>
      <vt:lpstr>'4-1禄劝县社会保险基金收入预算情况表'!Print_Area</vt:lpstr>
      <vt:lpstr>'4-2禄劝县社会保险基金支出预算情况表'!Print_Area</vt:lpstr>
      <vt:lpstr>'4-3县本级社会保险基金收入预算情况表'!Print_Area</vt:lpstr>
      <vt:lpstr>'4-4县本级社会保险基金支出预算情况表'!Print_Area</vt:lpstr>
      <vt:lpstr>'1-1禄劝县一般公共预算收入情况表'!Print_Titles</vt:lpstr>
      <vt:lpstr>'1-2禄劝县一般公共预算支出情况表'!Print_Titles</vt:lpstr>
      <vt:lpstr>'1-4禄劝县本级一般公共预算支出情况表（公开到项级）'!Print_Titles</vt:lpstr>
      <vt:lpstr>'1-5县本级一般公共预算基本支出情况表（公开到款级）'!Print_Titles</vt:lpstr>
      <vt:lpstr>'1-6县本级一般公共预算支出表(县对下转移支付项目)'!Print_Titles</vt:lpstr>
      <vt:lpstr>'1-7禄劝县分地区税收返还和转移支付预算表'!Print_Titles</vt:lpstr>
      <vt:lpstr>'2-1禄劝县政府性基金预算收入情况表'!Print_Titles</vt:lpstr>
      <vt:lpstr>'2-2禄劝县政府性基金预算支出情况表'!Print_Titles</vt:lpstr>
      <vt:lpstr>'2-3县本级政府性基金预算收入情况表'!Print_Titles</vt:lpstr>
      <vt:lpstr>'2-4县本级政府性基金预算支出情况表（公开到项级）'!Print_Titles</vt:lpstr>
      <vt:lpstr>'2-5县本级政府性基金支出表(县对下转移支付)'!Print_Titles</vt:lpstr>
      <vt:lpstr>'3-1禄劝县国有资本经营收入预算情况表'!Print_Titles</vt:lpstr>
      <vt:lpstr>'3-2禄劝县国有资本经营支出预算情况表'!Print_Titles</vt:lpstr>
      <vt:lpstr>'3-3县本级国有资本经营收入预算情况表'!Print_Titles</vt:lpstr>
      <vt:lpstr>'4-1禄劝县社会保险基金收入预算情况表'!Print_Titles</vt:lpstr>
      <vt:lpstr>'4-3县本级社会保险基金收入预算情况表'!Print_Titles</vt:lpstr>
    </vt:vector>
  </TitlesOfParts>
  <Company>云南省财政厅</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段中杰</dc:creator>
  <cp:lastModifiedBy>Windows 用户</cp:lastModifiedBy>
  <cp:lastPrinted>2021-02-18T00:42:51Z</cp:lastPrinted>
  <dcterms:created xsi:type="dcterms:W3CDTF">2006-09-16T00:00:00Z</dcterms:created>
  <dcterms:modified xsi:type="dcterms:W3CDTF">2021-11-24T03:22:30Z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